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\Documents\BYRA\2015\"/>
    </mc:Choice>
  </mc:AlternateContent>
  <bookViews>
    <workbookView xWindow="0" yWindow="0" windowWidth="23040" windowHeight="9408"/>
  </bookViews>
  <sheets>
    <sheet name="2015 Season" sheetId="5" r:id="rId1"/>
    <sheet name="Spring" sheetId="2" r:id="rId2"/>
    <sheet name="Fall" sheetId="4" r:id="rId3"/>
    <sheet name="Sheet1" sheetId="6" state="hidden" r:id="rId4"/>
  </sheets>
  <definedNames>
    <definedName name="_xlnm.Print_Area" localSheetId="3">Sheet1!$A$2:$A$18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6" i="5" l="1"/>
  <c r="AF53" i="5"/>
  <c r="AF44" i="5"/>
  <c r="AF42" i="5"/>
  <c r="AF41" i="5"/>
  <c r="AF34" i="5"/>
  <c r="AF28" i="5"/>
  <c r="AF21" i="5"/>
  <c r="AF18" i="5"/>
  <c r="AF17" i="5"/>
  <c r="AF15" i="5"/>
  <c r="AD56" i="5"/>
  <c r="AD53" i="5"/>
  <c r="AD44" i="5"/>
  <c r="AD42" i="5"/>
  <c r="AD41" i="5"/>
  <c r="AD34" i="5"/>
  <c r="AD28" i="5"/>
  <c r="AD21" i="5"/>
  <c r="AD18" i="5"/>
  <c r="AD17" i="5"/>
  <c r="AD15" i="5"/>
  <c r="AC15" i="5"/>
  <c r="AC56" i="5"/>
  <c r="AC53" i="5"/>
  <c r="AC44" i="5"/>
  <c r="AC42" i="5"/>
  <c r="AC41" i="5"/>
  <c r="AC34" i="5"/>
  <c r="AC28" i="5"/>
  <c r="AC21" i="5"/>
  <c r="AC18" i="5"/>
  <c r="AC17" i="5"/>
  <c r="M15" i="4"/>
  <c r="N15" i="4"/>
  <c r="M16" i="4"/>
  <c r="M17" i="4"/>
  <c r="N17" i="4"/>
  <c r="M18" i="4"/>
  <c r="N18" i="4"/>
  <c r="M21" i="4"/>
  <c r="N21" i="4"/>
  <c r="M23" i="4"/>
  <c r="M28" i="4"/>
  <c r="N28" i="4"/>
  <c r="M33" i="4"/>
  <c r="N33" i="4"/>
  <c r="M34" i="4"/>
  <c r="N34" i="4"/>
  <c r="M35" i="4"/>
  <c r="N35" i="4"/>
  <c r="M41" i="4"/>
  <c r="N41" i="4"/>
  <c r="M42" i="4"/>
  <c r="N42" i="4"/>
  <c r="M44" i="4"/>
  <c r="N44" i="4"/>
  <c r="M53" i="4"/>
  <c r="N53" i="4"/>
  <c r="M54" i="4"/>
  <c r="M55" i="4"/>
  <c r="M56" i="4"/>
  <c r="N56" i="4"/>
  <c r="M57" i="4"/>
  <c r="N57" i="4"/>
  <c r="M15" i="2"/>
  <c r="N15" i="2"/>
  <c r="P15" i="2" s="1"/>
  <c r="M16" i="2"/>
  <c r="N16" i="2"/>
  <c r="M17" i="2"/>
  <c r="N17" i="2"/>
  <c r="O17" i="2"/>
  <c r="P17" i="2"/>
  <c r="M18" i="2"/>
  <c r="N18" i="2"/>
  <c r="O18" i="2"/>
  <c r="P18" i="2"/>
  <c r="M19" i="2"/>
  <c r="N19" i="2"/>
  <c r="M21" i="2"/>
  <c r="N21" i="2"/>
  <c r="O21" i="2"/>
  <c r="P21" i="2"/>
  <c r="M28" i="2"/>
  <c r="N28" i="2"/>
  <c r="O28" i="2"/>
  <c r="P28" i="2"/>
  <c r="M29" i="2"/>
  <c r="N29" i="2"/>
  <c r="O29" i="2"/>
  <c r="P29" i="2"/>
  <c r="M32" i="2"/>
  <c r="N32" i="2"/>
  <c r="P32" i="2"/>
  <c r="M34" i="2"/>
  <c r="N34" i="2"/>
  <c r="O34" i="2"/>
  <c r="P34" i="2"/>
  <c r="M35" i="2"/>
  <c r="N35" i="2"/>
  <c r="P35" i="2"/>
  <c r="M36" i="2"/>
  <c r="N36" i="2"/>
  <c r="O36" i="2"/>
  <c r="P36" i="2"/>
  <c r="M41" i="2"/>
  <c r="N41" i="2"/>
  <c r="P41" i="2"/>
  <c r="M42" i="2"/>
  <c r="N42" i="2"/>
  <c r="O42" i="2"/>
  <c r="P42" i="2"/>
  <c r="M43" i="2"/>
  <c r="N43" i="2"/>
  <c r="P43" i="2" s="1"/>
  <c r="M44" i="2"/>
  <c r="N44" i="2"/>
  <c r="O44" i="2"/>
  <c r="P44" i="2"/>
  <c r="M45" i="2"/>
  <c r="N45" i="2"/>
  <c r="M53" i="2"/>
  <c r="N53" i="2"/>
  <c r="O53" i="2"/>
  <c r="P53" i="2"/>
  <c r="M54" i="2"/>
  <c r="N54" i="2"/>
  <c r="O54" i="2"/>
  <c r="P54" i="2"/>
  <c r="M56" i="2"/>
  <c r="N56" i="2"/>
  <c r="O56" i="2"/>
  <c r="P56" i="2"/>
</calcChain>
</file>

<file path=xl/comments1.xml><?xml version="1.0" encoding="utf-8"?>
<comments xmlns="http://schemas.openxmlformats.org/spreadsheetml/2006/main">
  <authors>
    <author>Michael Maloney</author>
  </authors>
  <commentList>
    <comment ref="W33" authorId="0" shapeId="0">
      <text>
        <r>
          <rPr>
            <b/>
            <sz val="9"/>
            <color indexed="81"/>
            <rFont val="Tahoma"/>
            <charset val="1"/>
          </rPr>
          <t>RC Score average of races 1 to 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3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3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1" authorId="0" shapeId="0">
      <text>
        <r>
          <rPr>
            <b/>
            <sz val="9"/>
            <color indexed="81"/>
            <rFont val="Tahoma"/>
            <family val="2"/>
          </rPr>
          <t xml:space="preserve">Race Committee Score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41" authorId="0" shapeId="0">
      <text>
        <r>
          <rPr>
            <b/>
            <sz val="9"/>
            <color indexed="81"/>
            <rFont val="Tahoma"/>
            <family val="2"/>
          </rPr>
          <t xml:space="preserve">Race Committee Score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4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4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Michael Maloney</author>
  </authors>
  <commentList>
    <comment ref="Q41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Carl wins tie breaker
</t>
        </r>
      </text>
    </comment>
  </commentList>
</comments>
</file>

<file path=xl/comments3.xml><?xml version="1.0" encoding="utf-8"?>
<comments xmlns="http://schemas.openxmlformats.org/spreadsheetml/2006/main">
  <authors>
    <author>Michael Maloney</author>
  </authors>
  <commentList>
    <comment ref="K33" authorId="0" shapeId="0">
      <text>
        <r>
          <rPr>
            <b/>
            <sz val="9"/>
            <color indexed="81"/>
            <rFont val="Tahoma"/>
            <charset val="1"/>
          </rPr>
          <t>RC Score average of races 1 to 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 xml:space="preserve">Race Committee Score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 xml:space="preserve">Race Committee Score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>Race Committee Score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<sst xmlns="http://schemas.openxmlformats.org/spreadsheetml/2006/main" count="1267" uniqueCount="126">
  <si>
    <t/>
  </si>
  <si>
    <t>Columbia 29</t>
  </si>
  <si>
    <t>Willaway</t>
  </si>
  <si>
    <t>Conover</t>
  </si>
  <si>
    <t>S-2 27 IB</t>
  </si>
  <si>
    <t>Felicite</t>
  </si>
  <si>
    <t>Johnson</t>
  </si>
  <si>
    <t>Catalina 25</t>
  </si>
  <si>
    <t>Janet Anne</t>
  </si>
  <si>
    <t>Tunnell</t>
  </si>
  <si>
    <t>Beneteau 285</t>
  </si>
  <si>
    <t>More Mischief</t>
  </si>
  <si>
    <t>Gearhart</t>
  </si>
  <si>
    <t>Catalina 30</t>
  </si>
  <si>
    <t>Got to Go</t>
  </si>
  <si>
    <t>Forrester</t>
  </si>
  <si>
    <t>S-2 9.2</t>
  </si>
  <si>
    <t>Alarming</t>
  </si>
  <si>
    <t>Oginz</t>
  </si>
  <si>
    <t>Beneteau 29</t>
  </si>
  <si>
    <t>Little Wing</t>
  </si>
  <si>
    <t>DeMestro</t>
  </si>
  <si>
    <t xml:space="preserve">
Final
Standing</t>
  </si>
  <si>
    <t>Average</t>
  </si>
  <si>
    <t>Throw
Out</t>
  </si>
  <si>
    <t>Total
Points</t>
  </si>
  <si>
    <t># Races</t>
  </si>
  <si>
    <t>Race 8</t>
  </si>
  <si>
    <t>Race 7</t>
  </si>
  <si>
    <t>Race 6</t>
  </si>
  <si>
    <t>Race 5</t>
  </si>
  <si>
    <t>Race 3</t>
  </si>
  <si>
    <t>Race 2</t>
  </si>
  <si>
    <t>Race 1</t>
  </si>
  <si>
    <t>Sail #</t>
  </si>
  <si>
    <t>Boat</t>
  </si>
  <si>
    <t>Boat Name</t>
  </si>
  <si>
    <t>Skipper</t>
  </si>
  <si>
    <t>Spring Series Final Standings</t>
  </si>
  <si>
    <t>Blackwater Yacht Racing Association -  Fleet IV (FOUR)</t>
  </si>
  <si>
    <t>C22</t>
  </si>
  <si>
    <t>Catalina 22</t>
  </si>
  <si>
    <t>Nash</t>
  </si>
  <si>
    <t>Tallyho</t>
  </si>
  <si>
    <t>Walter</t>
  </si>
  <si>
    <t>San Juan 21</t>
  </si>
  <si>
    <t>King Bill's Revenge</t>
  </si>
  <si>
    <t>Gillespie</t>
  </si>
  <si>
    <t>Hunter 23</t>
  </si>
  <si>
    <t>Tundra Swan</t>
  </si>
  <si>
    <t>Miekina</t>
  </si>
  <si>
    <t>Ericson 23</t>
  </si>
  <si>
    <t>Fever</t>
  </si>
  <si>
    <t>Short</t>
  </si>
  <si>
    <t>Second Wind</t>
  </si>
  <si>
    <t>Schraw</t>
  </si>
  <si>
    <t>&lt;--Wins tie breaker</t>
  </si>
  <si>
    <t>Hunter 23.5</t>
  </si>
  <si>
    <t>Miss Virginia</t>
  </si>
  <si>
    <t>Perdue</t>
  </si>
  <si>
    <t>Blackwater Yacht Racing Association - Fleet III (THREE)</t>
  </si>
  <si>
    <t>Cal 25</t>
  </si>
  <si>
    <t>Majical</t>
  </si>
  <si>
    <t>Witten</t>
  </si>
  <si>
    <t>Alerion 20</t>
  </si>
  <si>
    <t>Destiny</t>
  </si>
  <si>
    <t>Whitt</t>
  </si>
  <si>
    <t>Harbor 20</t>
  </si>
  <si>
    <t>Stoic</t>
  </si>
  <si>
    <t>Hemler</t>
  </si>
  <si>
    <t>StressLess</t>
  </si>
  <si>
    <t>Breckenridge</t>
  </si>
  <si>
    <t>San Juan 24</t>
  </si>
  <si>
    <t>Fenix</t>
  </si>
  <si>
    <t>Firing</t>
  </si>
  <si>
    <t>Liberty</t>
  </si>
  <si>
    <t>Shelton</t>
  </si>
  <si>
    <t>C&amp;C 25</t>
  </si>
  <si>
    <t>Severence</t>
  </si>
  <si>
    <t>Evans</t>
  </si>
  <si>
    <t>Pearson 26</t>
  </si>
  <si>
    <t>Fools Game</t>
  </si>
  <si>
    <t>Hull</t>
  </si>
  <si>
    <t>S-2 6.7</t>
  </si>
  <si>
    <t>Gotcha</t>
  </si>
  <si>
    <t>Theis</t>
  </si>
  <si>
    <t>Blackwater Yacht Racing Association -  Fleet II (TWO)</t>
  </si>
  <si>
    <t>VX One</t>
  </si>
  <si>
    <t xml:space="preserve"> </t>
  </si>
  <si>
    <t>Gietl</t>
  </si>
  <si>
    <t>Colgate 26</t>
  </si>
  <si>
    <t>Fox Trot</t>
  </si>
  <si>
    <t>Haddon</t>
  </si>
  <si>
    <t>J22</t>
  </si>
  <si>
    <t>Catch 22</t>
  </si>
  <si>
    <t>Schiable</t>
  </si>
  <si>
    <t>J/24</t>
  </si>
  <si>
    <t>Blunder Bus</t>
  </si>
  <si>
    <t>Hardy</t>
  </si>
  <si>
    <t>Time Warp</t>
  </si>
  <si>
    <t>Sampson</t>
  </si>
  <si>
    <t>Rascal</t>
  </si>
  <si>
    <t>Phillip</t>
  </si>
  <si>
    <t>Boogie Board</t>
  </si>
  <si>
    <t>Maloney</t>
  </si>
  <si>
    <t>Dark Horse</t>
  </si>
  <si>
    <t>Forqurean</t>
  </si>
  <si>
    <t>Bandit</t>
  </si>
  <si>
    <t>Cliborne</t>
  </si>
  <si>
    <t>Blackwater Yacht Racing Association -  Fleet I (ONE)</t>
  </si>
  <si>
    <t>&lt;---Red = throw-out score for boats with at least 6 races</t>
  </si>
  <si>
    <t>Race 8
Cancelled</t>
  </si>
  <si>
    <t>Race 4</t>
  </si>
  <si>
    <t>2015 Fall Series Final Standings</t>
  </si>
  <si>
    <t>RC</t>
  </si>
  <si>
    <t>2015 Fall Series Final Season Standing</t>
  </si>
  <si>
    <t>Pts
Best
11 Races</t>
  </si>
  <si>
    <t>&lt;---Red = throw-out score for boats with at least 12 races</t>
  </si>
  <si>
    <t>Glenn Cliborne</t>
  </si>
  <si>
    <t>"Bandit"</t>
  </si>
  <si>
    <t>Warren Theis</t>
  </si>
  <si>
    <t>"Gotcha"</t>
  </si>
  <si>
    <t>Gil Miekina</t>
  </si>
  <si>
    <t>"Tundra Swan"</t>
  </si>
  <si>
    <t>Chuck Tunnell</t>
  </si>
  <si>
    <t>"Janet Anne"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</si>
</sst>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10"/>
      <name val="Calibri"/>
      <family val="2"/>
    </font>
    <font>
      <b/>
      <sz val="24"/>
      <color indexed="8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2" fontId="1" fillId="0" borderId="1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9" xfId="0" applyFill="1" applyBorder="1"/>
    <xf numFmtId="0" fontId="0" fillId="4" borderId="10" xfId="0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/>
    <xf numFmtId="2" fontId="2" fillId="0" borderId="1" xfId="0" applyNumberFormat="1" applyFont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0" fillId="6" borderId="9" xfId="0" applyFill="1" applyBorder="1"/>
    <xf numFmtId="0" fontId="0" fillId="6" borderId="10" xfId="0" applyFill="1" applyBorder="1"/>
    <xf numFmtId="0" fontId="3" fillId="7" borderId="6" xfId="0" applyFont="1" applyFill="1" applyBorder="1" applyAlignment="1">
      <alignment horizontal="centerContinuous"/>
    </xf>
    <xf numFmtId="0" fontId="3" fillId="7" borderId="7" xfId="0" applyFont="1" applyFill="1" applyBorder="1" applyAlignment="1">
      <alignment horizontal="centerContinuous"/>
    </xf>
    <xf numFmtId="0" fontId="0" fillId="7" borderId="9" xfId="0" applyFill="1" applyBorder="1" applyAlignment="1">
      <alignment horizontal="centerContinuous"/>
    </xf>
    <xf numFmtId="0" fontId="0" fillId="7" borderId="10" xfId="0" applyFill="1" applyBorder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3" borderId="1" xfId="0" applyFill="1" applyBorder="1"/>
    <xf numFmtId="0" fontId="2" fillId="2" borderId="1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2" fillId="0" borderId="1" xfId="0" applyNumberFormat="1" applyFont="1" applyFill="1" applyBorder="1"/>
    <xf numFmtId="0" fontId="2" fillId="8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35"/>
  <sheetViews>
    <sheetView tabSelected="1" workbookViewId="0">
      <selection activeCell="V18" activeCellId="7" sqref="V18"/>
    </sheetView>
  </sheetViews>
  <sheetFormatPr defaultRowHeight="14.4" x14ac:dyDescent="0.3"/>
  <cols>
    <col min="1" max="1" width="15.88671875" bestFit="1" customWidth="1"/>
    <col min="2" max="2" width="21.6640625" bestFit="1" customWidth="1"/>
    <col min="3" max="3" width="14.6640625" bestFit="1" customWidth="1"/>
    <col min="13" max="13" width="15.88671875" bestFit="1" customWidth="1"/>
    <col min="14" max="14" width="22.33203125" customWidth="1"/>
    <col min="25" max="25" width="15.88671875" bestFit="1" customWidth="1"/>
    <col min="26" max="26" width="21.6640625" bestFit="1" customWidth="1"/>
    <col min="27" max="27" width="16.5546875" bestFit="1" customWidth="1"/>
  </cols>
  <sheetData>
    <row r="1" spans="1:33" ht="0.9" customHeight="1" x14ac:dyDescent="0.3"/>
    <row r="2" spans="1:33" ht="0.9" customHeight="1" x14ac:dyDescent="0.3"/>
    <row r="3" spans="1:33" ht="0.9" customHeight="1" x14ac:dyDescent="0.3"/>
    <row r="4" spans="1:33" ht="0.9" customHeight="1" x14ac:dyDescent="0.3"/>
    <row r="5" spans="1:33" ht="0.9" customHeight="1" x14ac:dyDescent="0.3"/>
    <row r="6" spans="1:33" ht="0.9" customHeight="1" x14ac:dyDescent="0.3"/>
    <row r="7" spans="1:33" ht="0.9" customHeight="1" x14ac:dyDescent="0.3"/>
    <row r="8" spans="1:33" x14ac:dyDescent="0.3">
      <c r="A8" s="38"/>
      <c r="B8" s="1" t="s">
        <v>117</v>
      </c>
      <c r="C8" s="1"/>
      <c r="D8" s="1"/>
      <c r="E8" s="1"/>
      <c r="F8" s="1"/>
      <c r="G8" s="1"/>
      <c r="H8" s="1"/>
      <c r="I8" s="1"/>
      <c r="J8" s="1"/>
      <c r="K8" s="1"/>
      <c r="L8" s="1"/>
      <c r="R8" s="1"/>
      <c r="S8" s="1"/>
      <c r="T8" s="1"/>
      <c r="U8" s="1"/>
      <c r="V8" s="1"/>
      <c r="W8" s="1"/>
    </row>
    <row r="9" spans="1:33" ht="0.9" customHeight="1" x14ac:dyDescent="0.3"/>
    <row r="10" spans="1:33" ht="0.9" customHeight="1" x14ac:dyDescent="0.3"/>
    <row r="11" spans="1:33" ht="31.8" thickBot="1" x14ac:dyDescent="0.65">
      <c r="A11" s="55" t="s">
        <v>109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1"/>
      <c r="M11" s="55" t="s">
        <v>109</v>
      </c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33" ht="18" x14ac:dyDescent="0.35">
      <c r="A12" s="56" t="s">
        <v>38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1"/>
      <c r="M12" s="56" t="s">
        <v>113</v>
      </c>
      <c r="N12" s="57"/>
      <c r="O12" s="57"/>
      <c r="P12" s="57"/>
      <c r="Q12" s="57"/>
      <c r="R12" s="57"/>
      <c r="S12" s="57"/>
      <c r="T12" s="57"/>
      <c r="U12" s="57"/>
      <c r="V12" s="57"/>
      <c r="W12" s="57"/>
      <c r="Y12" s="56" t="s">
        <v>115</v>
      </c>
      <c r="Z12" s="57"/>
      <c r="AA12" s="57"/>
      <c r="AB12" s="57"/>
      <c r="AC12" s="57"/>
      <c r="AD12" s="57"/>
      <c r="AE12" s="57"/>
      <c r="AF12" s="36"/>
      <c r="AG12" s="35"/>
    </row>
    <row r="13" spans="1:33" ht="16.2" thickBot="1" x14ac:dyDescent="0.3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1"/>
      <c r="M13" s="58"/>
      <c r="N13" s="59"/>
      <c r="O13" s="59"/>
      <c r="P13" s="59"/>
      <c r="Q13" s="59"/>
      <c r="R13" s="59"/>
      <c r="S13" s="59"/>
      <c r="T13" s="59"/>
      <c r="U13" s="59"/>
      <c r="V13" s="59"/>
      <c r="W13" s="59"/>
      <c r="Y13" s="58"/>
      <c r="Z13" s="59"/>
      <c r="AA13" s="59"/>
      <c r="AB13" s="59"/>
      <c r="AC13" s="59"/>
      <c r="AD13" s="59"/>
      <c r="AE13" s="59"/>
      <c r="AF13" s="34"/>
      <c r="AG13" s="33"/>
    </row>
    <row r="14" spans="1:33" ht="44.4" thickBot="1" x14ac:dyDescent="0.4">
      <c r="A14" s="17" t="s">
        <v>37</v>
      </c>
      <c r="B14" s="17" t="s">
        <v>36</v>
      </c>
      <c r="C14" s="16" t="s">
        <v>35</v>
      </c>
      <c r="D14" s="16" t="s">
        <v>34</v>
      </c>
      <c r="E14" s="16" t="s">
        <v>33</v>
      </c>
      <c r="F14" s="16" t="s">
        <v>32</v>
      </c>
      <c r="G14" s="16" t="s">
        <v>31</v>
      </c>
      <c r="H14" s="16" t="s">
        <v>30</v>
      </c>
      <c r="I14" s="16" t="s">
        <v>29</v>
      </c>
      <c r="J14" s="16" t="s">
        <v>28</v>
      </c>
      <c r="K14" s="16" t="s">
        <v>27</v>
      </c>
      <c r="L14" s="1"/>
      <c r="M14" s="17" t="s">
        <v>37</v>
      </c>
      <c r="N14" s="17" t="s">
        <v>36</v>
      </c>
      <c r="O14" s="16" t="s">
        <v>35</v>
      </c>
      <c r="P14" s="16" t="s">
        <v>34</v>
      </c>
      <c r="Q14" s="16" t="s">
        <v>33</v>
      </c>
      <c r="R14" s="16" t="s">
        <v>32</v>
      </c>
      <c r="S14" s="16" t="s">
        <v>31</v>
      </c>
      <c r="T14" s="16" t="s">
        <v>112</v>
      </c>
      <c r="U14" s="16" t="s">
        <v>30</v>
      </c>
      <c r="V14" s="16" t="s">
        <v>29</v>
      </c>
      <c r="W14" s="16" t="s">
        <v>28</v>
      </c>
      <c r="Y14" s="17" t="s">
        <v>37</v>
      </c>
      <c r="Z14" s="17" t="s">
        <v>36</v>
      </c>
      <c r="AA14" s="16" t="s">
        <v>35</v>
      </c>
      <c r="AB14" s="16" t="s">
        <v>34</v>
      </c>
      <c r="AC14" s="16" t="s">
        <v>26</v>
      </c>
      <c r="AD14" s="15" t="s">
        <v>25</v>
      </c>
      <c r="AE14" s="14" t="s">
        <v>116</v>
      </c>
      <c r="AF14" s="13" t="s">
        <v>23</v>
      </c>
      <c r="AG14" s="12" t="s">
        <v>22</v>
      </c>
    </row>
    <row r="15" spans="1:33" ht="18.600000000000001" thickTop="1" x14ac:dyDescent="0.35">
      <c r="A15" s="7" t="s">
        <v>108</v>
      </c>
      <c r="B15" s="7" t="s">
        <v>107</v>
      </c>
      <c r="C15" s="4" t="s">
        <v>96</v>
      </c>
      <c r="D15" s="4">
        <v>2792</v>
      </c>
      <c r="E15" s="41" t="s">
        <v>0</v>
      </c>
      <c r="F15" s="41" t="s">
        <v>0</v>
      </c>
      <c r="G15" s="41">
        <v>1</v>
      </c>
      <c r="H15" s="41">
        <v>3</v>
      </c>
      <c r="I15" s="4">
        <v>1</v>
      </c>
      <c r="J15" s="4">
        <v>2</v>
      </c>
      <c r="K15" s="4">
        <v>1</v>
      </c>
      <c r="L15" s="1"/>
      <c r="M15" s="7" t="s">
        <v>108</v>
      </c>
      <c r="N15" s="7" t="s">
        <v>107</v>
      </c>
      <c r="O15" s="4" t="s">
        <v>96</v>
      </c>
      <c r="P15" s="4">
        <v>2792</v>
      </c>
      <c r="Q15" s="41">
        <v>1</v>
      </c>
      <c r="R15" s="41">
        <v>1</v>
      </c>
      <c r="S15" s="41">
        <v>1</v>
      </c>
      <c r="T15" s="10">
        <v>3</v>
      </c>
      <c r="U15" s="41">
        <v>2</v>
      </c>
      <c r="V15" s="41">
        <v>2</v>
      </c>
      <c r="W15" s="41">
        <v>1</v>
      </c>
      <c r="Y15" s="7" t="s">
        <v>108</v>
      </c>
      <c r="Z15" s="7" t="s">
        <v>107</v>
      </c>
      <c r="AA15" s="4" t="s">
        <v>96</v>
      </c>
      <c r="AB15" s="4">
        <v>2792</v>
      </c>
      <c r="AC15" s="42">
        <f>COUNT($E15:$K15,$Q15:$W15)</f>
        <v>12</v>
      </c>
      <c r="AD15" s="48">
        <f>SUM($E15:$K15,$Q15:$W15)</f>
        <v>19</v>
      </c>
      <c r="AE15" s="48">
        <v>16</v>
      </c>
      <c r="AF15" s="45">
        <f>AE15/11</f>
        <v>1.4545454545454546</v>
      </c>
      <c r="AG15" s="8">
        <v>1</v>
      </c>
    </row>
    <row r="16" spans="1:33" ht="18" x14ac:dyDescent="0.35">
      <c r="A16" s="7" t="s">
        <v>106</v>
      </c>
      <c r="B16" s="7" t="s">
        <v>105</v>
      </c>
      <c r="C16" s="4" t="s">
        <v>96</v>
      </c>
      <c r="D16" s="4">
        <v>1024</v>
      </c>
      <c r="E16" s="41">
        <v>1</v>
      </c>
      <c r="F16" s="41">
        <v>2</v>
      </c>
      <c r="G16" s="41">
        <v>3</v>
      </c>
      <c r="H16" s="41" t="s">
        <v>0</v>
      </c>
      <c r="I16" s="4" t="s">
        <v>0</v>
      </c>
      <c r="J16" s="4" t="s">
        <v>0</v>
      </c>
      <c r="K16" s="4" t="s">
        <v>0</v>
      </c>
      <c r="L16" s="1"/>
      <c r="M16" s="7" t="s">
        <v>106</v>
      </c>
      <c r="N16" s="7" t="s">
        <v>105</v>
      </c>
      <c r="O16" s="4" t="s">
        <v>96</v>
      </c>
      <c r="P16" s="4">
        <v>1024</v>
      </c>
      <c r="Q16" s="41" t="s">
        <v>0</v>
      </c>
      <c r="R16" s="41" t="s">
        <v>0</v>
      </c>
      <c r="S16" s="41">
        <v>4</v>
      </c>
      <c r="T16" s="41">
        <v>1</v>
      </c>
      <c r="U16" s="41" t="s">
        <v>0</v>
      </c>
      <c r="V16" s="41" t="s">
        <v>0</v>
      </c>
      <c r="W16" s="41">
        <v>3</v>
      </c>
      <c r="Y16" s="7" t="s">
        <v>106</v>
      </c>
      <c r="Z16" s="7" t="s">
        <v>105</v>
      </c>
      <c r="AA16" s="4" t="s">
        <v>96</v>
      </c>
      <c r="AB16" s="4">
        <v>1024</v>
      </c>
      <c r="AC16" s="42"/>
      <c r="AD16" s="48"/>
      <c r="AE16" s="48"/>
      <c r="AF16" s="40"/>
      <c r="AG16" s="8"/>
    </row>
    <row r="17" spans="1:33" ht="18" x14ac:dyDescent="0.35">
      <c r="A17" s="7" t="s">
        <v>104</v>
      </c>
      <c r="B17" s="7" t="s">
        <v>103</v>
      </c>
      <c r="C17" s="4" t="s">
        <v>96</v>
      </c>
      <c r="D17" s="4">
        <v>1742</v>
      </c>
      <c r="E17" s="41">
        <v>2.5</v>
      </c>
      <c r="F17" s="41">
        <v>2.5</v>
      </c>
      <c r="G17" s="41">
        <v>4</v>
      </c>
      <c r="H17" s="41">
        <v>2</v>
      </c>
      <c r="I17" s="4">
        <v>2</v>
      </c>
      <c r="J17" s="4">
        <v>3</v>
      </c>
      <c r="K17" s="4">
        <v>3</v>
      </c>
      <c r="L17" s="1"/>
      <c r="M17" s="7" t="s">
        <v>104</v>
      </c>
      <c r="N17" s="7" t="s">
        <v>103</v>
      </c>
      <c r="O17" s="4" t="s">
        <v>96</v>
      </c>
      <c r="P17" s="4">
        <v>1742</v>
      </c>
      <c r="Q17" s="10">
        <v>7</v>
      </c>
      <c r="R17" s="41">
        <v>3</v>
      </c>
      <c r="S17" s="41">
        <v>3</v>
      </c>
      <c r="T17" s="41">
        <v>4</v>
      </c>
      <c r="U17" s="41" t="s">
        <v>0</v>
      </c>
      <c r="V17" s="41" t="s">
        <v>0</v>
      </c>
      <c r="W17" s="41">
        <v>2</v>
      </c>
      <c r="Y17" s="7" t="s">
        <v>104</v>
      </c>
      <c r="Z17" s="7" t="s">
        <v>103</v>
      </c>
      <c r="AA17" s="4" t="s">
        <v>96</v>
      </c>
      <c r="AB17" s="4">
        <v>1742</v>
      </c>
      <c r="AC17" s="42">
        <f>COUNT(E17:K17,Q17:W17)</f>
        <v>12</v>
      </c>
      <c r="AD17" s="48">
        <f>SUM($E17:$K17,$Q17:$W17)</f>
        <v>38</v>
      </c>
      <c r="AE17" s="48">
        <v>31</v>
      </c>
      <c r="AF17" s="45">
        <f t="shared" ref="AF17:AF18" si="0">AE17/11</f>
        <v>2.8181818181818183</v>
      </c>
      <c r="AG17" s="8">
        <v>3</v>
      </c>
    </row>
    <row r="18" spans="1:33" ht="18" x14ac:dyDescent="0.35">
      <c r="A18" s="7" t="s">
        <v>102</v>
      </c>
      <c r="B18" s="7" t="s">
        <v>101</v>
      </c>
      <c r="C18" s="4" t="s">
        <v>96</v>
      </c>
      <c r="D18" s="4">
        <v>3511</v>
      </c>
      <c r="E18" s="10">
        <v>5</v>
      </c>
      <c r="F18" s="41">
        <v>1</v>
      </c>
      <c r="G18" s="41">
        <v>2</v>
      </c>
      <c r="H18" s="41">
        <v>1</v>
      </c>
      <c r="I18" s="10">
        <v>3</v>
      </c>
      <c r="J18" s="4">
        <v>1</v>
      </c>
      <c r="K18" s="4">
        <v>2</v>
      </c>
      <c r="L18" s="1"/>
      <c r="M18" s="7" t="s">
        <v>102</v>
      </c>
      <c r="N18" s="7" t="s">
        <v>101</v>
      </c>
      <c r="O18" s="4" t="s">
        <v>96</v>
      </c>
      <c r="P18" s="4">
        <v>3511</v>
      </c>
      <c r="Q18" s="41">
        <v>2</v>
      </c>
      <c r="R18" s="41">
        <v>2</v>
      </c>
      <c r="S18" s="41">
        <v>2</v>
      </c>
      <c r="T18" s="41">
        <v>2</v>
      </c>
      <c r="U18" s="41">
        <v>1</v>
      </c>
      <c r="V18" s="41">
        <v>1</v>
      </c>
      <c r="W18" s="41" t="s">
        <v>0</v>
      </c>
      <c r="Y18" s="7" t="s">
        <v>102</v>
      </c>
      <c r="Z18" s="7" t="s">
        <v>101</v>
      </c>
      <c r="AA18" s="4" t="s">
        <v>96</v>
      </c>
      <c r="AB18" s="4">
        <v>3511</v>
      </c>
      <c r="AC18" s="42">
        <f>COUNT(E18:K18,Q18:W18)</f>
        <v>13</v>
      </c>
      <c r="AD18" s="48">
        <f>SUM($E18:$K18,$Q18:$W18)</f>
        <v>25</v>
      </c>
      <c r="AE18" s="48">
        <v>17</v>
      </c>
      <c r="AF18" s="45">
        <f t="shared" si="0"/>
        <v>1.5454545454545454</v>
      </c>
      <c r="AG18" s="8">
        <v>2</v>
      </c>
    </row>
    <row r="19" spans="1:33" ht="18" x14ac:dyDescent="0.35">
      <c r="A19" s="7" t="s">
        <v>100</v>
      </c>
      <c r="B19" s="7" t="s">
        <v>99</v>
      </c>
      <c r="C19" s="4" t="s">
        <v>96</v>
      </c>
      <c r="D19" s="4">
        <v>1248</v>
      </c>
      <c r="E19" s="41">
        <v>3</v>
      </c>
      <c r="F19" s="41" t="s">
        <v>0</v>
      </c>
      <c r="G19" s="41" t="s">
        <v>0</v>
      </c>
      <c r="H19" s="41" t="s">
        <v>0</v>
      </c>
      <c r="I19" s="4" t="s">
        <v>0</v>
      </c>
      <c r="J19" s="4" t="s">
        <v>0</v>
      </c>
      <c r="K19" s="4" t="s">
        <v>0</v>
      </c>
      <c r="L19" s="1"/>
      <c r="M19" s="7" t="s">
        <v>100</v>
      </c>
      <c r="N19" s="7" t="s">
        <v>99</v>
      </c>
      <c r="O19" s="4" t="s">
        <v>96</v>
      </c>
      <c r="P19" s="4">
        <v>1248</v>
      </c>
      <c r="Q19" s="41">
        <v>4</v>
      </c>
      <c r="R19" s="41">
        <v>5</v>
      </c>
      <c r="S19" s="41" t="s">
        <v>0</v>
      </c>
      <c r="T19" s="41" t="s">
        <v>0</v>
      </c>
      <c r="U19" s="41" t="s">
        <v>0</v>
      </c>
      <c r="V19" s="41"/>
      <c r="W19" s="41" t="s">
        <v>0</v>
      </c>
      <c r="Y19" s="7" t="s">
        <v>100</v>
      </c>
      <c r="Z19" s="7" t="s">
        <v>99</v>
      </c>
      <c r="AA19" s="4" t="s">
        <v>96</v>
      </c>
      <c r="AB19" s="4">
        <v>1248</v>
      </c>
      <c r="AC19" s="42"/>
      <c r="AD19" s="48"/>
      <c r="AE19" s="48"/>
      <c r="AF19" s="40"/>
      <c r="AG19" s="8"/>
    </row>
    <row r="20" spans="1:33" ht="18" x14ac:dyDescent="0.35">
      <c r="A20" s="7" t="s">
        <v>98</v>
      </c>
      <c r="B20" s="7" t="s">
        <v>97</v>
      </c>
      <c r="C20" s="4" t="s">
        <v>96</v>
      </c>
      <c r="D20" s="4"/>
      <c r="E20" s="41" t="s">
        <v>0</v>
      </c>
      <c r="F20" s="41" t="s">
        <v>0</v>
      </c>
      <c r="G20" s="41" t="s">
        <v>0</v>
      </c>
      <c r="H20" s="41" t="s">
        <v>0</v>
      </c>
      <c r="I20" s="4" t="s">
        <v>0</v>
      </c>
      <c r="J20" s="4" t="s">
        <v>0</v>
      </c>
      <c r="K20" s="4" t="s">
        <v>0</v>
      </c>
      <c r="L20" s="1"/>
      <c r="M20" s="7" t="s">
        <v>98</v>
      </c>
      <c r="N20" s="7" t="s">
        <v>97</v>
      </c>
      <c r="O20" s="4" t="s">
        <v>96</v>
      </c>
      <c r="P20" s="4"/>
      <c r="Q20" s="41" t="s">
        <v>0</v>
      </c>
      <c r="R20" s="41" t="s">
        <v>0</v>
      </c>
      <c r="S20" s="41" t="s">
        <v>0</v>
      </c>
      <c r="T20" s="41" t="s">
        <v>0</v>
      </c>
      <c r="U20" s="41" t="s">
        <v>0</v>
      </c>
      <c r="V20" s="41"/>
      <c r="W20" s="41" t="s">
        <v>0</v>
      </c>
      <c r="Y20" s="7" t="s">
        <v>98</v>
      </c>
      <c r="Z20" s="7" t="s">
        <v>97</v>
      </c>
      <c r="AA20" s="4" t="s">
        <v>96</v>
      </c>
      <c r="AB20" s="4"/>
      <c r="AC20" s="42"/>
      <c r="AD20" s="48"/>
      <c r="AE20" s="48"/>
      <c r="AF20" s="40"/>
      <c r="AG20" s="8"/>
    </row>
    <row r="21" spans="1:33" ht="18" x14ac:dyDescent="0.35">
      <c r="A21" s="7" t="s">
        <v>95</v>
      </c>
      <c r="B21" s="6" t="s">
        <v>94</v>
      </c>
      <c r="C21" s="4" t="s">
        <v>93</v>
      </c>
      <c r="D21" s="4">
        <v>826</v>
      </c>
      <c r="E21" s="41">
        <v>2</v>
      </c>
      <c r="F21" s="41">
        <v>3</v>
      </c>
      <c r="G21" s="41">
        <v>3.25</v>
      </c>
      <c r="H21" s="41">
        <v>4</v>
      </c>
      <c r="I21" s="4">
        <v>4</v>
      </c>
      <c r="J21" s="4">
        <v>4</v>
      </c>
      <c r="K21" s="4">
        <v>4</v>
      </c>
      <c r="L21" s="1"/>
      <c r="M21" s="7" t="s">
        <v>95</v>
      </c>
      <c r="N21" s="6" t="s">
        <v>94</v>
      </c>
      <c r="O21" s="4" t="s">
        <v>93</v>
      </c>
      <c r="P21" s="4">
        <v>826</v>
      </c>
      <c r="Q21" s="41">
        <v>3</v>
      </c>
      <c r="R21" s="41">
        <v>4</v>
      </c>
      <c r="S21" s="41">
        <v>5</v>
      </c>
      <c r="T21" s="10">
        <v>5</v>
      </c>
      <c r="U21" s="41" t="s">
        <v>0</v>
      </c>
      <c r="V21" s="41"/>
      <c r="W21" s="41">
        <v>4</v>
      </c>
      <c r="Y21" s="7" t="s">
        <v>95</v>
      </c>
      <c r="Z21" s="6" t="s">
        <v>94</v>
      </c>
      <c r="AA21" s="4" t="s">
        <v>93</v>
      </c>
      <c r="AB21" s="4">
        <v>826</v>
      </c>
      <c r="AC21" s="42">
        <f>COUNT(E21:K21,Q21:W21)</f>
        <v>12</v>
      </c>
      <c r="AD21" s="48">
        <f>SUM($E21:$K21,$Q21:$W21)</f>
        <v>45.25</v>
      </c>
      <c r="AE21" s="48">
        <v>40.25</v>
      </c>
      <c r="AF21" s="45">
        <f>AE21/11</f>
        <v>3.6590909090909092</v>
      </c>
      <c r="AG21" s="8">
        <v>4</v>
      </c>
    </row>
    <row r="22" spans="1:33" ht="18" x14ac:dyDescent="0.35">
      <c r="A22" s="7" t="s">
        <v>92</v>
      </c>
      <c r="B22" s="6" t="s">
        <v>91</v>
      </c>
      <c r="C22" s="4" t="s">
        <v>90</v>
      </c>
      <c r="D22" s="4"/>
      <c r="E22" s="41" t="s">
        <v>0</v>
      </c>
      <c r="F22" s="41" t="s">
        <v>0</v>
      </c>
      <c r="G22" s="41" t="s">
        <v>0</v>
      </c>
      <c r="H22" s="41" t="s">
        <v>0</v>
      </c>
      <c r="I22" s="4" t="s">
        <v>0</v>
      </c>
      <c r="J22" s="4" t="s">
        <v>0</v>
      </c>
      <c r="K22" s="4" t="s">
        <v>0</v>
      </c>
      <c r="L22" s="1"/>
      <c r="M22" s="7" t="s">
        <v>92</v>
      </c>
      <c r="N22" s="6" t="s">
        <v>91</v>
      </c>
      <c r="O22" s="4" t="s">
        <v>90</v>
      </c>
      <c r="P22" s="4"/>
      <c r="Q22" s="41" t="s">
        <v>0</v>
      </c>
      <c r="R22" s="41" t="s">
        <v>0</v>
      </c>
      <c r="S22" s="41" t="s">
        <v>0</v>
      </c>
      <c r="T22" s="41" t="s">
        <v>0</v>
      </c>
      <c r="U22" s="41" t="s">
        <v>0</v>
      </c>
      <c r="V22" s="41"/>
      <c r="W22" s="41" t="s">
        <v>0</v>
      </c>
      <c r="Y22" s="7" t="s">
        <v>92</v>
      </c>
      <c r="Z22" s="6" t="s">
        <v>91</v>
      </c>
      <c r="AA22" s="4" t="s">
        <v>90</v>
      </c>
      <c r="AB22" s="4"/>
      <c r="AC22" s="42"/>
      <c r="AD22" s="44"/>
      <c r="AE22" s="41"/>
      <c r="AF22" s="40"/>
      <c r="AG22" s="2"/>
    </row>
    <row r="23" spans="1:33" ht="18" x14ac:dyDescent="0.35">
      <c r="A23" s="7" t="s">
        <v>89</v>
      </c>
      <c r="B23" s="6" t="s">
        <v>88</v>
      </c>
      <c r="C23" s="4" t="s">
        <v>87</v>
      </c>
      <c r="D23" s="4">
        <v>119</v>
      </c>
      <c r="E23" s="41" t="s">
        <v>0</v>
      </c>
      <c r="F23" s="41" t="s">
        <v>0</v>
      </c>
      <c r="G23" s="41" t="s">
        <v>0</v>
      </c>
      <c r="H23" s="41" t="s">
        <v>0</v>
      </c>
      <c r="I23" s="4" t="s">
        <v>0</v>
      </c>
      <c r="J23" s="4" t="s">
        <v>0</v>
      </c>
      <c r="K23" s="4" t="s">
        <v>0</v>
      </c>
      <c r="L23" s="1"/>
      <c r="M23" s="7" t="s">
        <v>89</v>
      </c>
      <c r="N23" s="6" t="s">
        <v>88</v>
      </c>
      <c r="O23" s="4" t="s">
        <v>87</v>
      </c>
      <c r="P23" s="4">
        <v>119</v>
      </c>
      <c r="Q23" s="41">
        <v>5</v>
      </c>
      <c r="R23" s="41" t="s">
        <v>0</v>
      </c>
      <c r="S23" s="41" t="s">
        <v>0</v>
      </c>
      <c r="T23" s="41" t="s">
        <v>0</v>
      </c>
      <c r="U23" s="41" t="s">
        <v>0</v>
      </c>
      <c r="V23" s="41"/>
      <c r="W23" s="41"/>
      <c r="Y23" s="7" t="s">
        <v>89</v>
      </c>
      <c r="Z23" s="6" t="s">
        <v>88</v>
      </c>
      <c r="AA23" s="4" t="s">
        <v>87</v>
      </c>
      <c r="AB23" s="4">
        <v>119</v>
      </c>
      <c r="AC23" s="42"/>
      <c r="AD23" s="44"/>
      <c r="AE23" s="41"/>
      <c r="AF23" s="40"/>
      <c r="AG23" s="2"/>
    </row>
    <row r="24" spans="1:33" ht="31.8" thickBot="1" x14ac:dyDescent="0.65">
      <c r="A24" s="55" t="s">
        <v>86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1"/>
      <c r="M24" s="55" t="s">
        <v>86</v>
      </c>
      <c r="N24" s="55"/>
      <c r="O24" s="55"/>
      <c r="P24" s="55"/>
      <c r="Q24" s="55"/>
      <c r="R24" s="55"/>
      <c r="S24" s="55"/>
      <c r="T24" s="55"/>
      <c r="U24" s="55"/>
      <c r="V24" s="55"/>
      <c r="W24" s="55"/>
      <c r="Y24" s="55" t="s">
        <v>86</v>
      </c>
      <c r="Z24" s="55"/>
      <c r="AA24" s="55"/>
      <c r="AB24" s="55"/>
      <c r="AC24" s="55"/>
      <c r="AD24" s="55"/>
      <c r="AE24" s="55"/>
      <c r="AF24" s="1"/>
      <c r="AG24" s="1"/>
    </row>
    <row r="25" spans="1:33" ht="18" x14ac:dyDescent="0.35">
      <c r="A25" s="60" t="s">
        <v>38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1"/>
      <c r="M25" s="60" t="s">
        <v>113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Y25" s="60" t="s">
        <v>113</v>
      </c>
      <c r="Z25" s="61"/>
      <c r="AA25" s="61"/>
      <c r="AB25" s="61"/>
      <c r="AC25" s="61"/>
      <c r="AD25" s="61"/>
      <c r="AE25" s="61"/>
      <c r="AF25" s="32"/>
      <c r="AG25" s="31"/>
    </row>
    <row r="26" spans="1:33" ht="16.2" thickBot="1" x14ac:dyDescent="0.3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1"/>
      <c r="M26" s="62"/>
      <c r="N26" s="63"/>
      <c r="O26" s="63"/>
      <c r="P26" s="63"/>
      <c r="Q26" s="63"/>
      <c r="R26" s="63"/>
      <c r="S26" s="63"/>
      <c r="T26" s="63"/>
      <c r="U26" s="63"/>
      <c r="V26" s="63"/>
      <c r="W26" s="63"/>
      <c r="Y26" s="62"/>
      <c r="Z26" s="63"/>
      <c r="AA26" s="63"/>
      <c r="AB26" s="63"/>
      <c r="AC26" s="63"/>
      <c r="AD26" s="63"/>
      <c r="AE26" s="63"/>
      <c r="AF26" s="30"/>
      <c r="AG26" s="29"/>
    </row>
    <row r="27" spans="1:33" ht="44.4" thickBot="1" x14ac:dyDescent="0.4">
      <c r="A27" s="17" t="s">
        <v>37</v>
      </c>
      <c r="B27" s="17" t="s">
        <v>36</v>
      </c>
      <c r="C27" s="16" t="s">
        <v>35</v>
      </c>
      <c r="D27" s="16" t="s">
        <v>34</v>
      </c>
      <c r="E27" s="16" t="s">
        <v>33</v>
      </c>
      <c r="F27" s="16" t="s">
        <v>32</v>
      </c>
      <c r="G27" s="16" t="s">
        <v>31</v>
      </c>
      <c r="H27" s="16" t="s">
        <v>30</v>
      </c>
      <c r="I27" s="16" t="s">
        <v>29</v>
      </c>
      <c r="J27" s="16" t="s">
        <v>28</v>
      </c>
      <c r="K27" s="16" t="s">
        <v>27</v>
      </c>
      <c r="L27" s="1"/>
      <c r="M27" s="17" t="s">
        <v>37</v>
      </c>
      <c r="N27" s="17" t="s">
        <v>36</v>
      </c>
      <c r="O27" s="16" t="s">
        <v>35</v>
      </c>
      <c r="P27" s="16" t="s">
        <v>34</v>
      </c>
      <c r="Q27" s="16" t="s">
        <v>33</v>
      </c>
      <c r="R27" s="16" t="s">
        <v>32</v>
      </c>
      <c r="S27" s="16" t="s">
        <v>31</v>
      </c>
      <c r="T27" s="16" t="s">
        <v>112</v>
      </c>
      <c r="U27" s="16" t="s">
        <v>30</v>
      </c>
      <c r="V27" s="16" t="s">
        <v>29</v>
      </c>
      <c r="W27" s="16" t="s">
        <v>28</v>
      </c>
      <c r="Y27" s="17" t="s">
        <v>37</v>
      </c>
      <c r="Z27" s="17" t="s">
        <v>36</v>
      </c>
      <c r="AA27" s="16" t="s">
        <v>35</v>
      </c>
      <c r="AB27" s="16" t="s">
        <v>34</v>
      </c>
      <c r="AC27" s="16" t="s">
        <v>26</v>
      </c>
      <c r="AD27" s="15" t="s">
        <v>25</v>
      </c>
      <c r="AE27" s="14" t="s">
        <v>116</v>
      </c>
      <c r="AF27" s="13" t="s">
        <v>23</v>
      </c>
      <c r="AG27" s="12" t="s">
        <v>22</v>
      </c>
    </row>
    <row r="28" spans="1:33" ht="18.600000000000001" thickTop="1" x14ac:dyDescent="0.35">
      <c r="A28" s="7" t="s">
        <v>85</v>
      </c>
      <c r="B28" s="7" t="s">
        <v>84</v>
      </c>
      <c r="C28" s="6" t="s">
        <v>83</v>
      </c>
      <c r="D28" s="4">
        <v>75</v>
      </c>
      <c r="E28" s="4">
        <v>3</v>
      </c>
      <c r="F28" s="41">
        <v>2</v>
      </c>
      <c r="G28" s="41">
        <v>4</v>
      </c>
      <c r="H28" s="41">
        <v>2</v>
      </c>
      <c r="I28" s="41">
        <v>2</v>
      </c>
      <c r="J28" s="41">
        <v>3</v>
      </c>
      <c r="K28" s="41">
        <v>2</v>
      </c>
      <c r="L28" s="1"/>
      <c r="M28" s="7" t="s">
        <v>85</v>
      </c>
      <c r="N28" s="7" t="s">
        <v>84</v>
      </c>
      <c r="O28" s="6" t="s">
        <v>83</v>
      </c>
      <c r="P28" s="4">
        <v>75</v>
      </c>
      <c r="Q28" s="4">
        <v>3</v>
      </c>
      <c r="R28" s="10">
        <v>5</v>
      </c>
      <c r="S28" s="4" t="s">
        <v>0</v>
      </c>
      <c r="T28" s="4" t="s">
        <v>0</v>
      </c>
      <c r="U28" s="4">
        <v>2</v>
      </c>
      <c r="V28" s="4">
        <v>2</v>
      </c>
      <c r="W28" s="4">
        <v>1</v>
      </c>
      <c r="Y28" s="7" t="s">
        <v>85</v>
      </c>
      <c r="Z28" s="7" t="s">
        <v>84</v>
      </c>
      <c r="AA28" s="6" t="s">
        <v>83</v>
      </c>
      <c r="AB28" s="4">
        <v>75</v>
      </c>
      <c r="AC28" s="42">
        <f>COUNT(E28:K28,Q28:W28)</f>
        <v>12</v>
      </c>
      <c r="AD28" s="48">
        <f>SUM($E28:$K28,$Q28:$W28)</f>
        <v>31</v>
      </c>
      <c r="AE28" s="48">
        <v>26</v>
      </c>
      <c r="AF28" s="45">
        <f>AE28/11</f>
        <v>2.3636363636363638</v>
      </c>
      <c r="AG28" s="8">
        <v>1</v>
      </c>
    </row>
    <row r="29" spans="1:33" ht="18" x14ac:dyDescent="0.35">
      <c r="A29" s="7" t="s">
        <v>82</v>
      </c>
      <c r="B29" s="7" t="s">
        <v>81</v>
      </c>
      <c r="C29" s="6" t="s">
        <v>80</v>
      </c>
      <c r="D29" s="4">
        <v>1183</v>
      </c>
      <c r="E29" s="4">
        <v>4</v>
      </c>
      <c r="F29" s="41">
        <v>4</v>
      </c>
      <c r="G29" s="41">
        <v>6</v>
      </c>
      <c r="H29" s="41">
        <v>5</v>
      </c>
      <c r="I29" s="41">
        <v>5</v>
      </c>
      <c r="J29" s="41">
        <v>7</v>
      </c>
      <c r="K29" s="41">
        <v>6</v>
      </c>
      <c r="L29" s="1"/>
      <c r="M29" s="7" t="s">
        <v>82</v>
      </c>
      <c r="N29" s="7" t="s">
        <v>81</v>
      </c>
      <c r="O29" s="6" t="s">
        <v>80</v>
      </c>
      <c r="P29" s="4">
        <v>1183</v>
      </c>
      <c r="Q29" s="4" t="s">
        <v>0</v>
      </c>
      <c r="R29" s="4" t="s">
        <v>0</v>
      </c>
      <c r="S29" s="4" t="s">
        <v>0</v>
      </c>
      <c r="T29" s="4" t="s">
        <v>0</v>
      </c>
      <c r="U29" s="4" t="s">
        <v>0</v>
      </c>
      <c r="V29" s="4" t="s">
        <v>0</v>
      </c>
      <c r="W29" s="4" t="s">
        <v>0</v>
      </c>
      <c r="Y29" s="7" t="s">
        <v>82</v>
      </c>
      <c r="Z29" s="7" t="s">
        <v>81</v>
      </c>
      <c r="AA29" s="6" t="s">
        <v>80</v>
      </c>
      <c r="AB29" s="4">
        <v>1183</v>
      </c>
      <c r="AC29" s="42"/>
      <c r="AD29" s="48"/>
      <c r="AE29" s="48"/>
      <c r="AF29" s="40"/>
      <c r="AG29" s="8"/>
    </row>
    <row r="30" spans="1:33" ht="18" x14ac:dyDescent="0.35">
      <c r="A30" s="7" t="s">
        <v>79</v>
      </c>
      <c r="B30" s="7" t="s">
        <v>78</v>
      </c>
      <c r="C30" s="6" t="s">
        <v>77</v>
      </c>
      <c r="D30" s="4">
        <v>14755</v>
      </c>
      <c r="E30" s="4" t="s">
        <v>0</v>
      </c>
      <c r="F30" s="41" t="s">
        <v>0</v>
      </c>
      <c r="G30" s="41" t="s">
        <v>0</v>
      </c>
      <c r="H30" s="41" t="s">
        <v>0</v>
      </c>
      <c r="I30" s="41" t="s">
        <v>0</v>
      </c>
      <c r="J30" s="41"/>
      <c r="K30" s="41"/>
      <c r="L30" s="1"/>
      <c r="M30" s="7" t="s">
        <v>79</v>
      </c>
      <c r="N30" s="7" t="s">
        <v>78</v>
      </c>
      <c r="O30" s="6" t="s">
        <v>77</v>
      </c>
      <c r="P30" s="4">
        <v>14755</v>
      </c>
      <c r="Q30" s="4" t="s">
        <v>0</v>
      </c>
      <c r="R30" s="4" t="s">
        <v>0</v>
      </c>
      <c r="S30" s="4" t="s">
        <v>0</v>
      </c>
      <c r="T30" s="4" t="s">
        <v>0</v>
      </c>
      <c r="U30" s="4" t="s">
        <v>0</v>
      </c>
      <c r="V30" s="4" t="s">
        <v>0</v>
      </c>
      <c r="W30" s="4" t="s">
        <v>0</v>
      </c>
      <c r="Y30" s="7" t="s">
        <v>79</v>
      </c>
      <c r="Z30" s="7" t="s">
        <v>78</v>
      </c>
      <c r="AA30" s="6" t="s">
        <v>77</v>
      </c>
      <c r="AB30" s="4">
        <v>14755</v>
      </c>
      <c r="AC30" s="42"/>
      <c r="AD30" s="48"/>
      <c r="AE30" s="48"/>
      <c r="AF30" s="40"/>
      <c r="AG30" s="8"/>
    </row>
    <row r="31" spans="1:33" ht="18" x14ac:dyDescent="0.35">
      <c r="A31" s="7" t="s">
        <v>76</v>
      </c>
      <c r="B31" s="7" t="s">
        <v>75</v>
      </c>
      <c r="C31" s="6" t="s">
        <v>72</v>
      </c>
      <c r="D31" s="4">
        <v>1776</v>
      </c>
      <c r="E31" s="4" t="s">
        <v>0</v>
      </c>
      <c r="F31" s="41" t="s">
        <v>0</v>
      </c>
      <c r="G31" s="41" t="s">
        <v>0</v>
      </c>
      <c r="H31" s="41" t="s">
        <v>0</v>
      </c>
      <c r="I31" s="41" t="s">
        <v>0</v>
      </c>
      <c r="J31" s="41" t="s">
        <v>0</v>
      </c>
      <c r="K31" s="41" t="s">
        <v>0</v>
      </c>
      <c r="L31" s="1"/>
      <c r="M31" s="7" t="s">
        <v>76</v>
      </c>
      <c r="N31" s="7" t="s">
        <v>75</v>
      </c>
      <c r="O31" s="6" t="s">
        <v>72</v>
      </c>
      <c r="P31" s="4">
        <v>1776</v>
      </c>
      <c r="Q31" s="4" t="s">
        <v>0</v>
      </c>
      <c r="R31" s="4" t="s">
        <v>0</v>
      </c>
      <c r="S31" s="4" t="s">
        <v>0</v>
      </c>
      <c r="T31" s="4" t="s">
        <v>0</v>
      </c>
      <c r="U31" s="4" t="s">
        <v>0</v>
      </c>
      <c r="V31" s="4" t="s">
        <v>0</v>
      </c>
      <c r="W31" s="4" t="s">
        <v>0</v>
      </c>
      <c r="Y31" s="7" t="s">
        <v>76</v>
      </c>
      <c r="Z31" s="7" t="s">
        <v>75</v>
      </c>
      <c r="AA31" s="6" t="s">
        <v>72</v>
      </c>
      <c r="AB31" s="4">
        <v>1776</v>
      </c>
      <c r="AC31" s="42"/>
      <c r="AD31" s="48"/>
      <c r="AE31" s="48"/>
      <c r="AF31" s="40"/>
      <c r="AG31" s="8"/>
    </row>
    <row r="32" spans="1:33" ht="18" x14ac:dyDescent="0.35">
      <c r="A32" s="7" t="s">
        <v>74</v>
      </c>
      <c r="B32" s="7" t="s">
        <v>73</v>
      </c>
      <c r="C32" s="6" t="s">
        <v>72</v>
      </c>
      <c r="D32" s="4">
        <v>556</v>
      </c>
      <c r="E32" s="4" t="s">
        <v>0</v>
      </c>
      <c r="F32" s="41" t="s">
        <v>0</v>
      </c>
      <c r="G32" s="41">
        <v>1</v>
      </c>
      <c r="H32" s="41">
        <v>1</v>
      </c>
      <c r="I32" s="41">
        <v>1</v>
      </c>
      <c r="J32" s="41">
        <v>2</v>
      </c>
      <c r="K32" s="41">
        <v>1</v>
      </c>
      <c r="L32" s="1"/>
      <c r="M32" s="7" t="s">
        <v>74</v>
      </c>
      <c r="N32" s="7" t="s">
        <v>73</v>
      </c>
      <c r="O32" s="6" t="s">
        <v>72</v>
      </c>
      <c r="P32" s="4">
        <v>556</v>
      </c>
      <c r="Q32" s="4" t="s">
        <v>0</v>
      </c>
      <c r="R32" s="4" t="s">
        <v>0</v>
      </c>
      <c r="S32" s="4" t="s">
        <v>0</v>
      </c>
      <c r="T32" s="4" t="s">
        <v>0</v>
      </c>
      <c r="U32" s="4" t="s">
        <v>0</v>
      </c>
      <c r="V32" s="4" t="s">
        <v>0</v>
      </c>
      <c r="W32" s="4" t="s">
        <v>0</v>
      </c>
      <c r="Y32" s="7" t="s">
        <v>74</v>
      </c>
      <c r="Z32" s="7" t="s">
        <v>73</v>
      </c>
      <c r="AA32" s="6" t="s">
        <v>72</v>
      </c>
      <c r="AB32" s="4">
        <v>556</v>
      </c>
      <c r="AC32" s="42"/>
      <c r="AD32" s="48"/>
      <c r="AE32" s="48"/>
      <c r="AF32" s="40"/>
      <c r="AG32" s="8"/>
    </row>
    <row r="33" spans="1:33" ht="18" x14ac:dyDescent="0.35">
      <c r="A33" s="7" t="s">
        <v>71</v>
      </c>
      <c r="B33" s="7" t="s">
        <v>70</v>
      </c>
      <c r="C33" s="6" t="s">
        <v>67</v>
      </c>
      <c r="D33" s="4">
        <v>212</v>
      </c>
      <c r="E33" s="4" t="s">
        <v>0</v>
      </c>
      <c r="F33" s="41" t="s">
        <v>0</v>
      </c>
      <c r="G33" s="41" t="s">
        <v>0</v>
      </c>
      <c r="H33" s="41" t="s">
        <v>0</v>
      </c>
      <c r="I33" s="41" t="s">
        <v>0</v>
      </c>
      <c r="J33" s="41" t="s">
        <v>0</v>
      </c>
      <c r="K33" s="41" t="s">
        <v>0</v>
      </c>
      <c r="L33" s="1"/>
      <c r="M33" s="7" t="s">
        <v>71</v>
      </c>
      <c r="N33" s="7" t="s">
        <v>70</v>
      </c>
      <c r="O33" s="6" t="s">
        <v>67</v>
      </c>
      <c r="P33" s="4">
        <v>212</v>
      </c>
      <c r="Q33" s="4">
        <v>1</v>
      </c>
      <c r="R33" s="4">
        <v>1</v>
      </c>
      <c r="S33" s="4">
        <v>1</v>
      </c>
      <c r="T33" s="4">
        <v>1</v>
      </c>
      <c r="U33" s="4" t="s">
        <v>0</v>
      </c>
      <c r="V33" s="4" t="s">
        <v>0</v>
      </c>
      <c r="W33" s="4">
        <v>1</v>
      </c>
      <c r="Y33" s="7" t="s">
        <v>71</v>
      </c>
      <c r="Z33" s="7" t="s">
        <v>70</v>
      </c>
      <c r="AA33" s="6" t="s">
        <v>67</v>
      </c>
      <c r="AB33" s="4">
        <v>212</v>
      </c>
      <c r="AC33" s="42"/>
      <c r="AD33" s="48"/>
      <c r="AE33" s="48"/>
      <c r="AF33" s="40"/>
      <c r="AG33" s="8"/>
    </row>
    <row r="34" spans="1:33" ht="18" x14ac:dyDescent="0.35">
      <c r="A34" s="7" t="s">
        <v>69</v>
      </c>
      <c r="B34" s="7" t="s">
        <v>68</v>
      </c>
      <c r="C34" s="6" t="s">
        <v>67</v>
      </c>
      <c r="D34" s="4">
        <v>330</v>
      </c>
      <c r="E34" s="4">
        <v>1</v>
      </c>
      <c r="F34" s="41">
        <v>3</v>
      </c>
      <c r="G34" s="41">
        <v>3</v>
      </c>
      <c r="H34" s="41">
        <v>5</v>
      </c>
      <c r="I34" s="41">
        <v>5</v>
      </c>
      <c r="J34" s="41">
        <v>1</v>
      </c>
      <c r="K34" s="10">
        <v>5</v>
      </c>
      <c r="L34" s="1"/>
      <c r="M34" s="7" t="s">
        <v>69</v>
      </c>
      <c r="N34" s="7" t="s">
        <v>68</v>
      </c>
      <c r="O34" s="6" t="s">
        <v>67</v>
      </c>
      <c r="P34" s="4">
        <v>330</v>
      </c>
      <c r="Q34" s="4">
        <v>2</v>
      </c>
      <c r="R34" s="4">
        <v>2</v>
      </c>
      <c r="S34" s="4">
        <v>2.5</v>
      </c>
      <c r="T34" s="4">
        <v>2.5</v>
      </c>
      <c r="U34" s="4" t="s">
        <v>0</v>
      </c>
      <c r="V34" s="4" t="s">
        <v>0</v>
      </c>
      <c r="W34" s="4">
        <v>2</v>
      </c>
      <c r="Y34" s="7" t="s">
        <v>69</v>
      </c>
      <c r="Z34" s="7" t="s">
        <v>68</v>
      </c>
      <c r="AA34" s="6" t="s">
        <v>67</v>
      </c>
      <c r="AB34" s="4">
        <v>330</v>
      </c>
      <c r="AC34" s="42">
        <f>COUNT(E34:K34,Q34:W34)</f>
        <v>12</v>
      </c>
      <c r="AD34" s="48">
        <f>SUM($E34:$K34,$Q34:$W34)</f>
        <v>34</v>
      </c>
      <c r="AE34" s="48">
        <v>29</v>
      </c>
      <c r="AF34" s="40">
        <f>AE34/11</f>
        <v>2.6363636363636362</v>
      </c>
      <c r="AG34" s="8">
        <v>2</v>
      </c>
    </row>
    <row r="35" spans="1:33" ht="18" x14ac:dyDescent="0.35">
      <c r="A35" s="7" t="s">
        <v>66</v>
      </c>
      <c r="B35" s="7" t="s">
        <v>65</v>
      </c>
      <c r="C35" s="6" t="s">
        <v>64</v>
      </c>
      <c r="D35" s="4">
        <v>6</v>
      </c>
      <c r="E35" s="4" t="s">
        <v>0</v>
      </c>
      <c r="F35" s="41" t="s">
        <v>0</v>
      </c>
      <c r="G35" s="41">
        <v>5</v>
      </c>
      <c r="H35" s="41">
        <v>4</v>
      </c>
      <c r="I35" s="41">
        <v>4</v>
      </c>
      <c r="J35" s="41">
        <v>4</v>
      </c>
      <c r="K35" s="41">
        <v>3</v>
      </c>
      <c r="L35" s="1"/>
      <c r="M35" s="7" t="s">
        <v>66</v>
      </c>
      <c r="N35" s="7" t="s">
        <v>65</v>
      </c>
      <c r="O35" s="6" t="s">
        <v>64</v>
      </c>
      <c r="P35" s="4">
        <v>6</v>
      </c>
      <c r="Q35" s="4">
        <v>4</v>
      </c>
      <c r="R35" s="4">
        <v>3</v>
      </c>
      <c r="S35" s="4" t="s">
        <v>0</v>
      </c>
      <c r="T35" s="4" t="s">
        <v>0</v>
      </c>
      <c r="U35" s="4">
        <v>1</v>
      </c>
      <c r="V35" s="4">
        <v>1</v>
      </c>
      <c r="W35" s="4">
        <v>3</v>
      </c>
      <c r="Y35" s="7" t="s">
        <v>66</v>
      </c>
      <c r="Z35" s="7" t="s">
        <v>65</v>
      </c>
      <c r="AA35" s="6" t="s">
        <v>64</v>
      </c>
      <c r="AB35" s="4">
        <v>6</v>
      </c>
      <c r="AC35" s="42"/>
      <c r="AD35" s="44"/>
      <c r="AE35" s="42"/>
      <c r="AF35" s="40"/>
      <c r="AG35" s="8"/>
    </row>
    <row r="36" spans="1:33" ht="18" x14ac:dyDescent="0.35">
      <c r="A36" s="7" t="s">
        <v>63</v>
      </c>
      <c r="B36" s="7" t="s">
        <v>62</v>
      </c>
      <c r="C36" s="6" t="s">
        <v>61</v>
      </c>
      <c r="D36" s="4">
        <v>1687</v>
      </c>
      <c r="E36" s="4">
        <v>2</v>
      </c>
      <c r="F36" s="41">
        <v>1</v>
      </c>
      <c r="G36" s="41">
        <v>2</v>
      </c>
      <c r="H36" s="41">
        <v>3</v>
      </c>
      <c r="I36" s="41">
        <v>3</v>
      </c>
      <c r="J36" s="41">
        <v>5</v>
      </c>
      <c r="K36" s="41">
        <v>4</v>
      </c>
      <c r="L36" s="1"/>
      <c r="M36" s="7" t="s">
        <v>63</v>
      </c>
      <c r="N36" s="7" t="s">
        <v>62</v>
      </c>
      <c r="O36" s="6" t="s">
        <v>61</v>
      </c>
      <c r="P36" s="4">
        <v>1687</v>
      </c>
      <c r="Q36" s="4" t="s">
        <v>0</v>
      </c>
      <c r="R36" s="4" t="s">
        <v>0</v>
      </c>
      <c r="S36" s="4" t="s">
        <v>0</v>
      </c>
      <c r="T36" s="4" t="s">
        <v>0</v>
      </c>
      <c r="U36" s="4" t="s">
        <v>0</v>
      </c>
      <c r="V36" s="4" t="s">
        <v>0</v>
      </c>
      <c r="W36" s="4" t="s">
        <v>0</v>
      </c>
      <c r="Y36" s="7" t="s">
        <v>63</v>
      </c>
      <c r="Z36" s="7" t="s">
        <v>62</v>
      </c>
      <c r="AA36" s="6" t="s">
        <v>61</v>
      </c>
      <c r="AB36" s="4">
        <v>1687</v>
      </c>
      <c r="AC36" s="42"/>
      <c r="AD36" s="48"/>
      <c r="AE36" s="42"/>
      <c r="AF36" s="40"/>
      <c r="AG36" s="8"/>
    </row>
    <row r="37" spans="1:33" ht="31.8" thickBot="1" x14ac:dyDescent="0.65">
      <c r="A37" s="55" t="s">
        <v>60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1"/>
      <c r="M37" s="55" t="s">
        <v>60</v>
      </c>
      <c r="N37" s="55"/>
      <c r="O37" s="55"/>
      <c r="P37" s="55"/>
      <c r="Q37" s="55"/>
      <c r="R37" s="55"/>
      <c r="S37" s="55"/>
      <c r="T37" s="55"/>
      <c r="U37" s="55"/>
      <c r="V37" s="55"/>
      <c r="W37" s="55"/>
      <c r="Y37" s="55" t="s">
        <v>60</v>
      </c>
      <c r="Z37" s="55"/>
      <c r="AA37" s="55"/>
      <c r="AB37" s="55"/>
      <c r="AC37" s="55"/>
      <c r="AD37" s="55"/>
      <c r="AE37" s="55"/>
      <c r="AF37" s="1"/>
      <c r="AG37" s="1"/>
    </row>
    <row r="38" spans="1:33" ht="18" x14ac:dyDescent="0.35">
      <c r="A38" s="64" t="s">
        <v>38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1"/>
      <c r="M38" s="64" t="s">
        <v>113</v>
      </c>
      <c r="N38" s="65"/>
      <c r="O38" s="65"/>
      <c r="P38" s="65"/>
      <c r="Q38" s="65"/>
      <c r="R38" s="65"/>
      <c r="S38" s="65"/>
      <c r="T38" s="65"/>
      <c r="U38" s="65"/>
      <c r="V38" s="65"/>
      <c r="W38" s="65"/>
      <c r="Y38" s="64" t="s">
        <v>113</v>
      </c>
      <c r="Z38" s="65"/>
      <c r="AA38" s="65"/>
      <c r="AB38" s="65"/>
      <c r="AC38" s="65"/>
      <c r="AD38" s="65"/>
      <c r="AE38" s="65"/>
      <c r="AF38" s="28"/>
      <c r="AG38" s="27"/>
    </row>
    <row r="39" spans="1:33" ht="16.2" thickBot="1" x14ac:dyDescent="0.35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1"/>
      <c r="M39" s="66"/>
      <c r="N39" s="67"/>
      <c r="O39" s="67"/>
      <c r="P39" s="67"/>
      <c r="Q39" s="67"/>
      <c r="R39" s="67"/>
      <c r="S39" s="67"/>
      <c r="T39" s="67"/>
      <c r="U39" s="67"/>
      <c r="V39" s="67"/>
      <c r="W39" s="67"/>
      <c r="Y39" s="66"/>
      <c r="Z39" s="67"/>
      <c r="AA39" s="67"/>
      <c r="AB39" s="67"/>
      <c r="AC39" s="67"/>
      <c r="AD39" s="67"/>
      <c r="AE39" s="67"/>
      <c r="AF39" s="26"/>
      <c r="AG39" s="25"/>
    </row>
    <row r="40" spans="1:33" ht="44.4" thickBot="1" x14ac:dyDescent="0.4">
      <c r="A40" s="17" t="s">
        <v>37</v>
      </c>
      <c r="B40" s="17" t="s">
        <v>36</v>
      </c>
      <c r="C40" s="16" t="s">
        <v>35</v>
      </c>
      <c r="D40" s="16" t="s">
        <v>34</v>
      </c>
      <c r="E40" s="16" t="s">
        <v>33</v>
      </c>
      <c r="F40" s="16" t="s">
        <v>32</v>
      </c>
      <c r="G40" s="16" t="s">
        <v>31</v>
      </c>
      <c r="H40" s="16" t="s">
        <v>30</v>
      </c>
      <c r="I40" s="16" t="s">
        <v>29</v>
      </c>
      <c r="J40" s="16" t="s">
        <v>28</v>
      </c>
      <c r="K40" s="16" t="s">
        <v>27</v>
      </c>
      <c r="L40" s="1"/>
      <c r="M40" s="17" t="s">
        <v>37</v>
      </c>
      <c r="N40" s="17" t="s">
        <v>36</v>
      </c>
      <c r="O40" s="16" t="s">
        <v>35</v>
      </c>
      <c r="P40" s="16" t="s">
        <v>34</v>
      </c>
      <c r="Q40" s="16" t="s">
        <v>33</v>
      </c>
      <c r="R40" s="16" t="s">
        <v>32</v>
      </c>
      <c r="S40" s="16" t="s">
        <v>31</v>
      </c>
      <c r="T40" s="16" t="s">
        <v>112</v>
      </c>
      <c r="U40" s="16" t="s">
        <v>30</v>
      </c>
      <c r="V40" s="16" t="s">
        <v>29</v>
      </c>
      <c r="W40" s="16" t="s">
        <v>28</v>
      </c>
      <c r="Y40" s="17" t="s">
        <v>37</v>
      </c>
      <c r="Z40" s="17" t="s">
        <v>36</v>
      </c>
      <c r="AA40" s="16" t="s">
        <v>35</v>
      </c>
      <c r="AB40" s="16" t="s">
        <v>34</v>
      </c>
      <c r="AC40" s="16" t="s">
        <v>26</v>
      </c>
      <c r="AD40" s="15" t="s">
        <v>25</v>
      </c>
      <c r="AE40" s="14" t="s">
        <v>116</v>
      </c>
      <c r="AF40" s="13" t="s">
        <v>23</v>
      </c>
      <c r="AG40" s="12" t="s">
        <v>22</v>
      </c>
    </row>
    <row r="41" spans="1:33" ht="18.600000000000001" thickTop="1" x14ac:dyDescent="0.35">
      <c r="A41" s="7" t="s">
        <v>59</v>
      </c>
      <c r="B41" s="7" t="s">
        <v>58</v>
      </c>
      <c r="C41" s="23" t="s">
        <v>57</v>
      </c>
      <c r="D41" s="4">
        <v>1309</v>
      </c>
      <c r="E41" s="41">
        <v>4</v>
      </c>
      <c r="F41" s="4"/>
      <c r="G41" s="4">
        <v>4</v>
      </c>
      <c r="H41" s="4">
        <v>2</v>
      </c>
      <c r="I41" s="4">
        <v>2</v>
      </c>
      <c r="J41" s="4" t="s">
        <v>0</v>
      </c>
      <c r="K41" s="4" t="s">
        <v>0</v>
      </c>
      <c r="L41" s="1"/>
      <c r="M41" s="7" t="s">
        <v>59</v>
      </c>
      <c r="N41" s="7" t="s">
        <v>58</v>
      </c>
      <c r="O41" s="23" t="s">
        <v>57</v>
      </c>
      <c r="P41" s="4">
        <v>1309</v>
      </c>
      <c r="Q41" s="41">
        <v>2</v>
      </c>
      <c r="R41" s="41">
        <v>2</v>
      </c>
      <c r="S41" s="41">
        <v>3</v>
      </c>
      <c r="T41" s="41">
        <v>3</v>
      </c>
      <c r="U41" s="41">
        <v>1</v>
      </c>
      <c r="V41" s="41">
        <v>1</v>
      </c>
      <c r="W41" s="41">
        <v>3</v>
      </c>
      <c r="Y41" s="7" t="s">
        <v>59</v>
      </c>
      <c r="Z41" s="7" t="s">
        <v>58</v>
      </c>
      <c r="AA41" s="23" t="s">
        <v>57</v>
      </c>
      <c r="AB41" s="4">
        <v>1309</v>
      </c>
      <c r="AC41" s="42">
        <f>COUNT(E41:K41,Q41:W41)</f>
        <v>11</v>
      </c>
      <c r="AD41" s="48">
        <f>SUM($E41:$K41,$Q41:$W41)</f>
        <v>27</v>
      </c>
      <c r="AE41" s="48">
        <v>27</v>
      </c>
      <c r="AF41" s="40">
        <f t="shared" ref="AF41:AF42" si="1">AE41/11</f>
        <v>2.4545454545454546</v>
      </c>
      <c r="AG41" s="8">
        <v>3</v>
      </c>
    </row>
    <row r="42" spans="1:33" ht="18" x14ac:dyDescent="0.35">
      <c r="A42" s="7" t="s">
        <v>55</v>
      </c>
      <c r="B42" s="7" t="s">
        <v>54</v>
      </c>
      <c r="C42" s="23" t="s">
        <v>51</v>
      </c>
      <c r="D42" s="4">
        <v>470</v>
      </c>
      <c r="E42" s="4">
        <v>2</v>
      </c>
      <c r="F42" s="4">
        <v>2</v>
      </c>
      <c r="G42" s="10">
        <v>3</v>
      </c>
      <c r="H42" s="4">
        <v>1.75</v>
      </c>
      <c r="I42" s="4">
        <v>1.75</v>
      </c>
      <c r="J42" s="4">
        <v>1</v>
      </c>
      <c r="K42" s="4">
        <v>2</v>
      </c>
      <c r="L42" s="1"/>
      <c r="M42" s="7" t="s">
        <v>55</v>
      </c>
      <c r="N42" s="7" t="s">
        <v>54</v>
      </c>
      <c r="O42" s="23" t="s">
        <v>51</v>
      </c>
      <c r="P42" s="4">
        <v>470</v>
      </c>
      <c r="Q42" s="41">
        <v>1</v>
      </c>
      <c r="R42" s="41">
        <v>1</v>
      </c>
      <c r="S42" s="41">
        <v>2</v>
      </c>
      <c r="T42" s="41">
        <v>2</v>
      </c>
      <c r="U42" s="41">
        <v>2</v>
      </c>
      <c r="V42" s="10">
        <v>2</v>
      </c>
      <c r="W42" s="10">
        <v>3</v>
      </c>
      <c r="Y42" s="7" t="s">
        <v>55</v>
      </c>
      <c r="Z42" s="7" t="s">
        <v>54</v>
      </c>
      <c r="AA42" s="23" t="s">
        <v>51</v>
      </c>
      <c r="AB42" s="4">
        <v>470</v>
      </c>
      <c r="AC42" s="42">
        <f>COUNT(E42:K42,Q42:W42)</f>
        <v>14</v>
      </c>
      <c r="AD42" s="48">
        <f>SUM($E42:$K42,$Q42:$W42)</f>
        <v>26.5</v>
      </c>
      <c r="AE42" s="48">
        <v>18.5</v>
      </c>
      <c r="AF42" s="40">
        <f t="shared" si="1"/>
        <v>1.6818181818181819</v>
      </c>
      <c r="AG42" s="8">
        <v>2</v>
      </c>
    </row>
    <row r="43" spans="1:33" ht="18" x14ac:dyDescent="0.35">
      <c r="A43" s="7" t="s">
        <v>53</v>
      </c>
      <c r="B43" s="7" t="s">
        <v>52</v>
      </c>
      <c r="C43" s="23" t="s">
        <v>51</v>
      </c>
      <c r="D43" s="4">
        <v>23</v>
      </c>
      <c r="E43" s="4">
        <v>3</v>
      </c>
      <c r="F43" s="4">
        <v>3</v>
      </c>
      <c r="G43" s="41" t="s">
        <v>0</v>
      </c>
      <c r="H43" s="4">
        <v>3</v>
      </c>
      <c r="I43" s="4">
        <v>3</v>
      </c>
      <c r="J43" s="4" t="s">
        <v>0</v>
      </c>
      <c r="K43" s="4" t="s">
        <v>0</v>
      </c>
      <c r="L43" s="1"/>
      <c r="M43" s="7" t="s">
        <v>53</v>
      </c>
      <c r="N43" s="7" t="s">
        <v>52</v>
      </c>
      <c r="O43" s="23" t="s">
        <v>51</v>
      </c>
      <c r="P43" s="4">
        <v>23</v>
      </c>
      <c r="Q43" s="41" t="s">
        <v>0</v>
      </c>
      <c r="R43" s="41" t="s">
        <v>0</v>
      </c>
      <c r="S43" s="41" t="s">
        <v>0</v>
      </c>
      <c r="T43" s="41" t="s">
        <v>0</v>
      </c>
      <c r="U43" s="41" t="s">
        <v>0</v>
      </c>
      <c r="V43" s="41" t="s">
        <v>0</v>
      </c>
      <c r="W43" s="41" t="s">
        <v>0</v>
      </c>
      <c r="Y43" s="7" t="s">
        <v>53</v>
      </c>
      <c r="Z43" s="7" t="s">
        <v>52</v>
      </c>
      <c r="AA43" s="23" t="s">
        <v>51</v>
      </c>
      <c r="AB43" s="4">
        <v>23</v>
      </c>
      <c r="AC43" s="42"/>
      <c r="AD43" s="48"/>
      <c r="AE43" s="48"/>
      <c r="AF43" s="45"/>
      <c r="AG43" s="8"/>
    </row>
    <row r="44" spans="1:33" ht="18" x14ac:dyDescent="0.35">
      <c r="A44" s="7" t="s">
        <v>50</v>
      </c>
      <c r="B44" s="7" t="s">
        <v>49</v>
      </c>
      <c r="C44" s="23" t="s">
        <v>48</v>
      </c>
      <c r="D44" s="4">
        <v>1256</v>
      </c>
      <c r="E44" s="4">
        <v>1</v>
      </c>
      <c r="F44" s="4">
        <v>1</v>
      </c>
      <c r="G44" s="41">
        <v>2</v>
      </c>
      <c r="H44" s="4">
        <v>1</v>
      </c>
      <c r="I44" s="4">
        <v>1</v>
      </c>
      <c r="J44" s="4">
        <v>2</v>
      </c>
      <c r="K44" s="4">
        <v>1</v>
      </c>
      <c r="L44" s="1"/>
      <c r="M44" s="7" t="s">
        <v>50</v>
      </c>
      <c r="N44" s="7" t="s">
        <v>49</v>
      </c>
      <c r="O44" s="23" t="s">
        <v>48</v>
      </c>
      <c r="P44" s="4">
        <v>1256</v>
      </c>
      <c r="Q44" s="10">
        <v>2</v>
      </c>
      <c r="R44" s="10">
        <v>2</v>
      </c>
      <c r="S44" s="41">
        <v>1</v>
      </c>
      <c r="T44" s="41">
        <v>1</v>
      </c>
      <c r="U44" s="41">
        <v>1.5</v>
      </c>
      <c r="V44" s="41">
        <v>1.5</v>
      </c>
      <c r="W44" s="41" t="s">
        <v>0</v>
      </c>
      <c r="Y44" s="7" t="s">
        <v>50</v>
      </c>
      <c r="Z44" s="7" t="s">
        <v>49</v>
      </c>
      <c r="AA44" s="23" t="s">
        <v>48</v>
      </c>
      <c r="AB44" s="4">
        <v>1256</v>
      </c>
      <c r="AC44" s="42">
        <f>COUNT(E44:K44,Q44:W44)</f>
        <v>13</v>
      </c>
      <c r="AD44" s="48">
        <f>SUM($E44:$K44,$Q44:$W44)</f>
        <v>18</v>
      </c>
      <c r="AE44" s="48">
        <v>14</v>
      </c>
      <c r="AF44" s="40">
        <f>AE44/11</f>
        <v>1.2727272727272727</v>
      </c>
      <c r="AG44" s="8">
        <v>1</v>
      </c>
    </row>
    <row r="45" spans="1:33" ht="18" x14ac:dyDescent="0.35">
      <c r="A45" s="7" t="s">
        <v>47</v>
      </c>
      <c r="B45" s="7" t="s">
        <v>46</v>
      </c>
      <c r="C45" s="23" t="s">
        <v>45</v>
      </c>
      <c r="D45" s="4">
        <v>153</v>
      </c>
      <c r="E45" s="4" t="s">
        <v>0</v>
      </c>
      <c r="F45" s="4" t="s">
        <v>0</v>
      </c>
      <c r="G45" s="4">
        <v>1</v>
      </c>
      <c r="H45" s="4" t="s">
        <v>0</v>
      </c>
      <c r="I45" s="4" t="s">
        <v>0</v>
      </c>
      <c r="J45" s="4" t="s">
        <v>0</v>
      </c>
      <c r="K45" s="4" t="s">
        <v>0</v>
      </c>
      <c r="L45" s="1"/>
      <c r="M45" s="7" t="s">
        <v>47</v>
      </c>
      <c r="N45" s="7" t="s">
        <v>46</v>
      </c>
      <c r="O45" s="23" t="s">
        <v>45</v>
      </c>
      <c r="P45" s="4">
        <v>153</v>
      </c>
      <c r="Q45" s="41" t="s">
        <v>0</v>
      </c>
      <c r="R45" s="41" t="s">
        <v>0</v>
      </c>
      <c r="S45" s="41" t="s">
        <v>114</v>
      </c>
      <c r="T45" s="41" t="s">
        <v>114</v>
      </c>
      <c r="U45" s="41" t="s">
        <v>0</v>
      </c>
      <c r="V45" s="41" t="s">
        <v>0</v>
      </c>
      <c r="W45" s="41" t="s">
        <v>0</v>
      </c>
      <c r="Y45" s="7" t="s">
        <v>47</v>
      </c>
      <c r="Z45" s="7" t="s">
        <v>46</v>
      </c>
      <c r="AA45" s="23" t="s">
        <v>45</v>
      </c>
      <c r="AB45" s="4">
        <v>153</v>
      </c>
      <c r="AC45" s="42"/>
      <c r="AD45" s="48"/>
      <c r="AE45" s="48"/>
      <c r="AF45" s="40"/>
      <c r="AG45" s="2"/>
    </row>
    <row r="46" spans="1:33" ht="18" x14ac:dyDescent="0.35">
      <c r="A46" s="7" t="s">
        <v>44</v>
      </c>
      <c r="B46" s="7" t="s">
        <v>43</v>
      </c>
      <c r="C46" s="23" t="s">
        <v>41</v>
      </c>
      <c r="D46" s="4">
        <v>14942</v>
      </c>
      <c r="E46" s="4" t="s">
        <v>0</v>
      </c>
      <c r="F46" s="4" t="s">
        <v>0</v>
      </c>
      <c r="G46" s="4" t="s">
        <v>0</v>
      </c>
      <c r="H46" s="4" t="s">
        <v>0</v>
      </c>
      <c r="I46" s="4" t="s">
        <v>0</v>
      </c>
      <c r="J46" s="4" t="s">
        <v>0</v>
      </c>
      <c r="K46" s="22"/>
      <c r="L46" s="1"/>
      <c r="M46" s="7" t="s">
        <v>44</v>
      </c>
      <c r="N46" s="7" t="s">
        <v>43</v>
      </c>
      <c r="O46" s="23" t="s">
        <v>41</v>
      </c>
      <c r="P46" s="4">
        <v>14942</v>
      </c>
      <c r="Q46" s="41" t="s">
        <v>0</v>
      </c>
      <c r="R46" s="41" t="s">
        <v>0</v>
      </c>
      <c r="S46" s="41" t="s">
        <v>0</v>
      </c>
      <c r="T46" s="41" t="s">
        <v>0</v>
      </c>
      <c r="U46" s="41" t="s">
        <v>0</v>
      </c>
      <c r="V46" s="41" t="s">
        <v>0</v>
      </c>
      <c r="W46" s="41" t="s">
        <v>0</v>
      </c>
      <c r="Y46" s="7" t="s">
        <v>44</v>
      </c>
      <c r="Z46" s="7" t="s">
        <v>43</v>
      </c>
      <c r="AA46" s="23" t="s">
        <v>41</v>
      </c>
      <c r="AB46" s="4">
        <v>14942</v>
      </c>
      <c r="AC46" s="42"/>
      <c r="AD46" s="46"/>
      <c r="AE46" s="41"/>
      <c r="AF46" s="40"/>
      <c r="AG46" s="2"/>
    </row>
    <row r="47" spans="1:33" ht="18" x14ac:dyDescent="0.35">
      <c r="A47" s="7" t="s">
        <v>42</v>
      </c>
      <c r="B47" s="7"/>
      <c r="C47" s="23" t="s">
        <v>41</v>
      </c>
      <c r="D47" s="4" t="s">
        <v>40</v>
      </c>
      <c r="E47" s="4" t="s">
        <v>0</v>
      </c>
      <c r="F47" s="4" t="s">
        <v>0</v>
      </c>
      <c r="G47" s="4" t="s">
        <v>0</v>
      </c>
      <c r="H47" s="4" t="s">
        <v>0</v>
      </c>
      <c r="I47" s="4" t="s">
        <v>0</v>
      </c>
      <c r="J47" s="4" t="s">
        <v>0</v>
      </c>
      <c r="K47" s="22"/>
      <c r="L47" s="1"/>
      <c r="M47" s="7" t="s">
        <v>42</v>
      </c>
      <c r="N47" s="7"/>
      <c r="O47" s="23" t="s">
        <v>41</v>
      </c>
      <c r="P47" s="4" t="s">
        <v>40</v>
      </c>
      <c r="Q47" s="41" t="s">
        <v>0</v>
      </c>
      <c r="R47" s="41" t="s">
        <v>0</v>
      </c>
      <c r="S47" s="41" t="s">
        <v>0</v>
      </c>
      <c r="T47" s="41" t="s">
        <v>0</v>
      </c>
      <c r="U47" s="41" t="s">
        <v>0</v>
      </c>
      <c r="V47" s="41" t="s">
        <v>0</v>
      </c>
      <c r="W47" s="41" t="s">
        <v>0</v>
      </c>
      <c r="Y47" s="7" t="s">
        <v>42</v>
      </c>
      <c r="Z47" s="7"/>
      <c r="AA47" s="23" t="s">
        <v>41</v>
      </c>
      <c r="AB47" s="4" t="s">
        <v>40</v>
      </c>
      <c r="AC47" s="42"/>
      <c r="AD47" s="46"/>
      <c r="AE47" s="41"/>
      <c r="AF47" s="40"/>
      <c r="AG47" s="2"/>
    </row>
    <row r="48" spans="1:33" ht="31.8" thickBot="1" x14ac:dyDescent="0.65">
      <c r="A48" s="55" t="s">
        <v>39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1"/>
      <c r="M48" s="55" t="s">
        <v>39</v>
      </c>
      <c r="N48" s="55"/>
      <c r="O48" s="55"/>
      <c r="P48" s="55"/>
      <c r="Q48" s="55"/>
      <c r="R48" s="55"/>
      <c r="S48" s="55"/>
      <c r="T48" s="55"/>
      <c r="U48" s="55"/>
      <c r="V48" s="55"/>
      <c r="W48" s="55"/>
      <c r="Y48" s="55" t="s">
        <v>39</v>
      </c>
      <c r="Z48" s="55"/>
      <c r="AA48" s="55"/>
      <c r="AB48" s="55"/>
      <c r="AC48" s="55"/>
      <c r="AD48" s="55"/>
      <c r="AE48" s="55"/>
      <c r="AF48" s="1"/>
      <c r="AG48" s="1"/>
    </row>
    <row r="49" spans="1:33" ht="18" x14ac:dyDescent="0.35">
      <c r="A49" s="68" t="s">
        <v>38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1"/>
      <c r="M49" s="68" t="s">
        <v>113</v>
      </c>
      <c r="N49" s="69"/>
      <c r="O49" s="69"/>
      <c r="P49" s="69"/>
      <c r="Q49" s="69"/>
      <c r="R49" s="69"/>
      <c r="S49" s="69"/>
      <c r="T49" s="69"/>
      <c r="U49" s="69"/>
      <c r="V49" s="69"/>
      <c r="W49" s="69"/>
      <c r="Y49" s="68" t="s">
        <v>113</v>
      </c>
      <c r="Z49" s="69"/>
      <c r="AA49" s="69"/>
      <c r="AB49" s="69"/>
      <c r="AC49" s="69"/>
      <c r="AD49" s="69"/>
      <c r="AE49" s="69"/>
      <c r="AF49" s="21"/>
      <c r="AG49" s="20"/>
    </row>
    <row r="50" spans="1:33" ht="16.2" thickBot="1" x14ac:dyDescent="0.3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1"/>
      <c r="M50" s="53"/>
      <c r="N50" s="54"/>
      <c r="O50" s="54"/>
      <c r="P50" s="54"/>
      <c r="Q50" s="54"/>
      <c r="R50" s="54"/>
      <c r="S50" s="54"/>
      <c r="T50" s="54"/>
      <c r="U50" s="54"/>
      <c r="V50" s="54"/>
      <c r="W50" s="54"/>
      <c r="Y50" s="53"/>
      <c r="Z50" s="54"/>
      <c r="AA50" s="54"/>
      <c r="AB50" s="54"/>
      <c r="AC50" s="54"/>
      <c r="AD50" s="54"/>
      <c r="AE50" s="54"/>
      <c r="AF50" s="19"/>
      <c r="AG50" s="18"/>
    </row>
    <row r="51" spans="1:33" ht="44.4" thickBot="1" x14ac:dyDescent="0.4">
      <c r="A51" s="17" t="s">
        <v>37</v>
      </c>
      <c r="B51" s="17" t="s">
        <v>36</v>
      </c>
      <c r="C51" s="16" t="s">
        <v>35</v>
      </c>
      <c r="D51" s="16" t="s">
        <v>34</v>
      </c>
      <c r="E51" s="16" t="s">
        <v>33</v>
      </c>
      <c r="F51" s="16" t="s">
        <v>32</v>
      </c>
      <c r="G51" s="16" t="s">
        <v>31</v>
      </c>
      <c r="H51" s="16" t="s">
        <v>30</v>
      </c>
      <c r="I51" s="16" t="s">
        <v>29</v>
      </c>
      <c r="J51" s="16" t="s">
        <v>28</v>
      </c>
      <c r="K51" s="16" t="s">
        <v>27</v>
      </c>
      <c r="L51" s="1"/>
      <c r="M51" s="17" t="s">
        <v>37</v>
      </c>
      <c r="N51" s="17" t="s">
        <v>36</v>
      </c>
      <c r="O51" s="16" t="s">
        <v>35</v>
      </c>
      <c r="P51" s="16" t="s">
        <v>34</v>
      </c>
      <c r="Q51" s="16" t="s">
        <v>33</v>
      </c>
      <c r="R51" s="16" t="s">
        <v>32</v>
      </c>
      <c r="S51" s="16" t="s">
        <v>31</v>
      </c>
      <c r="T51" s="16" t="s">
        <v>112</v>
      </c>
      <c r="U51" s="16" t="s">
        <v>30</v>
      </c>
      <c r="V51" s="16" t="s">
        <v>29</v>
      </c>
      <c r="W51" s="16" t="s">
        <v>28</v>
      </c>
      <c r="Y51" s="17" t="s">
        <v>37</v>
      </c>
      <c r="Z51" s="17" t="s">
        <v>36</v>
      </c>
      <c r="AA51" s="16" t="s">
        <v>35</v>
      </c>
      <c r="AB51" s="16" t="s">
        <v>34</v>
      </c>
      <c r="AC51" s="16" t="s">
        <v>26</v>
      </c>
      <c r="AD51" s="15" t="s">
        <v>25</v>
      </c>
      <c r="AE51" s="14" t="s">
        <v>116</v>
      </c>
      <c r="AF51" s="13" t="s">
        <v>23</v>
      </c>
      <c r="AG51" s="12" t="s">
        <v>22</v>
      </c>
    </row>
    <row r="52" spans="1:33" ht="18.600000000000001" thickTop="1" x14ac:dyDescent="0.35">
      <c r="A52" s="7" t="s">
        <v>21</v>
      </c>
      <c r="B52" s="7" t="s">
        <v>20</v>
      </c>
      <c r="C52" s="6" t="s">
        <v>19</v>
      </c>
      <c r="D52" s="4">
        <v>485</v>
      </c>
      <c r="E52" s="4" t="s">
        <v>0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1"/>
      <c r="M52" s="7" t="s">
        <v>21</v>
      </c>
      <c r="N52" s="7" t="s">
        <v>20</v>
      </c>
      <c r="O52" s="6" t="s">
        <v>19</v>
      </c>
      <c r="P52" s="4">
        <v>485</v>
      </c>
      <c r="Q52" s="41" t="s">
        <v>0</v>
      </c>
      <c r="R52" s="41" t="s">
        <v>0</v>
      </c>
      <c r="S52" s="41" t="s">
        <v>0</v>
      </c>
      <c r="T52" s="41" t="s">
        <v>0</v>
      </c>
      <c r="U52" s="41" t="s">
        <v>0</v>
      </c>
      <c r="V52" s="41" t="s">
        <v>0</v>
      </c>
      <c r="W52" s="41" t="s">
        <v>0</v>
      </c>
      <c r="Y52" s="7" t="s">
        <v>21</v>
      </c>
      <c r="Z52" s="7" t="s">
        <v>20</v>
      </c>
      <c r="AA52" s="6" t="s">
        <v>19</v>
      </c>
      <c r="AB52" s="4">
        <v>485</v>
      </c>
      <c r="AC52" s="42"/>
      <c r="AD52" s="46"/>
      <c r="AE52" s="42"/>
      <c r="AF52" s="45"/>
      <c r="AG52" s="2"/>
    </row>
    <row r="53" spans="1:33" ht="18" x14ac:dyDescent="0.35">
      <c r="A53" s="7" t="s">
        <v>18</v>
      </c>
      <c r="B53" s="7" t="s">
        <v>17</v>
      </c>
      <c r="C53" s="6" t="s">
        <v>16</v>
      </c>
      <c r="D53" s="4">
        <v>505</v>
      </c>
      <c r="E53" s="41">
        <v>2</v>
      </c>
      <c r="F53" s="41">
        <v>2</v>
      </c>
      <c r="G53" s="41"/>
      <c r="H53" s="41">
        <v>2</v>
      </c>
      <c r="I53" s="41">
        <v>1</v>
      </c>
      <c r="J53" s="41">
        <v>3</v>
      </c>
      <c r="K53" s="41">
        <v>2</v>
      </c>
      <c r="L53" s="1"/>
      <c r="M53" s="7" t="s">
        <v>18</v>
      </c>
      <c r="N53" s="7" t="s">
        <v>17</v>
      </c>
      <c r="O53" s="6" t="s">
        <v>16</v>
      </c>
      <c r="P53" s="4">
        <v>505</v>
      </c>
      <c r="Q53" s="41">
        <v>3</v>
      </c>
      <c r="R53" s="41">
        <v>3</v>
      </c>
      <c r="S53" s="10">
        <v>4</v>
      </c>
      <c r="T53" s="10">
        <v>4</v>
      </c>
      <c r="U53" s="41">
        <v>2</v>
      </c>
      <c r="V53" s="41">
        <v>1</v>
      </c>
      <c r="W53" s="41">
        <v>2</v>
      </c>
      <c r="Y53" s="7" t="s">
        <v>18</v>
      </c>
      <c r="Z53" s="7" t="s">
        <v>17</v>
      </c>
      <c r="AA53" s="6" t="s">
        <v>16</v>
      </c>
      <c r="AB53" s="4">
        <v>505</v>
      </c>
      <c r="AC53" s="42">
        <f>COUNT(E53:K53,Q53:W53)</f>
        <v>13</v>
      </c>
      <c r="AD53" s="48">
        <f>SUM($E53:$K53,$Q53:$W53)</f>
        <v>31</v>
      </c>
      <c r="AE53" s="48">
        <v>23</v>
      </c>
      <c r="AF53" s="40">
        <f>AE53/11</f>
        <v>2.0909090909090908</v>
      </c>
      <c r="AG53" s="8">
        <v>2</v>
      </c>
    </row>
    <row r="54" spans="1:33" ht="18" x14ac:dyDescent="0.35">
      <c r="A54" s="7" t="s">
        <v>15</v>
      </c>
      <c r="B54" s="7" t="s">
        <v>14</v>
      </c>
      <c r="C54" s="6" t="s">
        <v>13</v>
      </c>
      <c r="D54" s="4">
        <v>97</v>
      </c>
      <c r="E54" s="41">
        <v>3</v>
      </c>
      <c r="F54" s="41">
        <v>3</v>
      </c>
      <c r="G54" s="41">
        <v>1</v>
      </c>
      <c r="H54" s="41">
        <v>3</v>
      </c>
      <c r="I54" s="41">
        <v>3</v>
      </c>
      <c r="J54" s="41">
        <v>2</v>
      </c>
      <c r="K54" s="41">
        <v>3</v>
      </c>
      <c r="L54" s="1"/>
      <c r="M54" s="7" t="s">
        <v>15</v>
      </c>
      <c r="N54" s="7" t="s">
        <v>14</v>
      </c>
      <c r="O54" s="6" t="s">
        <v>13</v>
      </c>
      <c r="P54" s="4">
        <v>97</v>
      </c>
      <c r="Q54" s="41" t="s">
        <v>0</v>
      </c>
      <c r="R54" s="41" t="s">
        <v>0</v>
      </c>
      <c r="S54" s="41" t="s">
        <v>0</v>
      </c>
      <c r="T54" s="41" t="s">
        <v>0</v>
      </c>
      <c r="U54" s="41" t="s">
        <v>0</v>
      </c>
      <c r="V54" s="41" t="s">
        <v>0</v>
      </c>
      <c r="W54" s="41">
        <v>5</v>
      </c>
      <c r="Y54" s="7" t="s">
        <v>15</v>
      </c>
      <c r="Z54" s="7" t="s">
        <v>14</v>
      </c>
      <c r="AA54" s="6" t="s">
        <v>13</v>
      </c>
      <c r="AB54" s="4">
        <v>97</v>
      </c>
      <c r="AC54" s="42"/>
      <c r="AD54" s="48"/>
      <c r="AE54" s="48"/>
      <c r="AF54" s="40"/>
      <c r="AG54" s="8"/>
    </row>
    <row r="55" spans="1:33" ht="18" x14ac:dyDescent="0.35">
      <c r="A55" s="7" t="s">
        <v>12</v>
      </c>
      <c r="B55" s="7" t="s">
        <v>11</v>
      </c>
      <c r="C55" s="6" t="s">
        <v>10</v>
      </c>
      <c r="D55" s="4">
        <v>144</v>
      </c>
      <c r="E55" s="41" t="s">
        <v>0</v>
      </c>
      <c r="F55" s="41" t="s">
        <v>0</v>
      </c>
      <c r="G55" s="41" t="s">
        <v>0</v>
      </c>
      <c r="H55" s="41" t="s">
        <v>0</v>
      </c>
      <c r="I55" s="41" t="s">
        <v>0</v>
      </c>
      <c r="J55" s="41" t="s">
        <v>0</v>
      </c>
      <c r="K55" s="41" t="s">
        <v>0</v>
      </c>
      <c r="L55" s="1"/>
      <c r="M55" s="7" t="s">
        <v>12</v>
      </c>
      <c r="N55" s="7" t="s">
        <v>11</v>
      </c>
      <c r="O55" s="6" t="s">
        <v>10</v>
      </c>
      <c r="P55" s="4">
        <v>144</v>
      </c>
      <c r="Q55" s="41" t="s">
        <v>0</v>
      </c>
      <c r="R55" s="41" t="s">
        <v>0</v>
      </c>
      <c r="S55" s="41">
        <v>3</v>
      </c>
      <c r="T55" s="41">
        <v>2</v>
      </c>
      <c r="U55" s="41" t="s">
        <v>0</v>
      </c>
      <c r="V55" s="41" t="s">
        <v>0</v>
      </c>
      <c r="W55" s="41">
        <v>3</v>
      </c>
      <c r="Y55" s="7" t="s">
        <v>12</v>
      </c>
      <c r="Z55" s="7" t="s">
        <v>11</v>
      </c>
      <c r="AA55" s="6" t="s">
        <v>10</v>
      </c>
      <c r="AB55" s="4">
        <v>144</v>
      </c>
      <c r="AC55" s="42"/>
      <c r="AD55" s="48"/>
      <c r="AE55" s="48"/>
      <c r="AF55" s="40"/>
      <c r="AG55" s="8"/>
    </row>
    <row r="56" spans="1:33" ht="18" x14ac:dyDescent="0.35">
      <c r="A56" s="7" t="s">
        <v>9</v>
      </c>
      <c r="B56" s="7" t="s">
        <v>8</v>
      </c>
      <c r="C56" s="6" t="s">
        <v>7</v>
      </c>
      <c r="D56" s="4">
        <v>5155</v>
      </c>
      <c r="E56" s="41">
        <v>1</v>
      </c>
      <c r="F56" s="41">
        <v>1</v>
      </c>
      <c r="G56" s="41">
        <v>2</v>
      </c>
      <c r="H56" s="41">
        <v>1</v>
      </c>
      <c r="I56" s="10">
        <v>2</v>
      </c>
      <c r="J56" s="41">
        <v>1</v>
      </c>
      <c r="K56" s="41">
        <v>1</v>
      </c>
      <c r="L56" s="1"/>
      <c r="M56" s="7" t="s">
        <v>9</v>
      </c>
      <c r="N56" s="7" t="s">
        <v>8</v>
      </c>
      <c r="O56" s="6" t="s">
        <v>7</v>
      </c>
      <c r="P56" s="4">
        <v>5155</v>
      </c>
      <c r="Q56" s="41">
        <v>1</v>
      </c>
      <c r="R56" s="41">
        <v>1</v>
      </c>
      <c r="S56" s="41">
        <v>1</v>
      </c>
      <c r="T56" s="41">
        <v>1</v>
      </c>
      <c r="U56" s="41">
        <v>1</v>
      </c>
      <c r="V56" s="10">
        <v>2</v>
      </c>
      <c r="W56" s="41" t="s">
        <v>0</v>
      </c>
      <c r="Y56" s="7" t="s">
        <v>9</v>
      </c>
      <c r="Z56" s="7" t="s">
        <v>8</v>
      </c>
      <c r="AA56" s="6" t="s">
        <v>7</v>
      </c>
      <c r="AB56" s="4">
        <v>5155</v>
      </c>
      <c r="AC56" s="42">
        <f>COUNT(E56:K56,Q56:W56)</f>
        <v>13</v>
      </c>
      <c r="AD56" s="48">
        <f>SUM($E56:$K56,$Q56:$W56)</f>
        <v>16</v>
      </c>
      <c r="AE56" s="48">
        <v>12</v>
      </c>
      <c r="AF56" s="40">
        <f>AE56/11</f>
        <v>1.0909090909090908</v>
      </c>
      <c r="AG56" s="8">
        <v>1</v>
      </c>
    </row>
    <row r="57" spans="1:33" ht="18" x14ac:dyDescent="0.35">
      <c r="A57" s="7" t="s">
        <v>6</v>
      </c>
      <c r="B57" s="7" t="s">
        <v>5</v>
      </c>
      <c r="C57" s="6" t="s">
        <v>4</v>
      </c>
      <c r="D57" s="4"/>
      <c r="E57" s="4" t="s">
        <v>0</v>
      </c>
      <c r="F57" s="4" t="s">
        <v>0</v>
      </c>
      <c r="G57" s="4" t="s">
        <v>0</v>
      </c>
      <c r="H57" s="4" t="s">
        <v>0</v>
      </c>
      <c r="I57" s="4" t="s">
        <v>0</v>
      </c>
      <c r="J57" s="4" t="s">
        <v>0</v>
      </c>
      <c r="K57" s="4" t="s">
        <v>0</v>
      </c>
      <c r="L57" s="1"/>
      <c r="M57" s="7" t="s">
        <v>6</v>
      </c>
      <c r="N57" s="7" t="s">
        <v>5</v>
      </c>
      <c r="O57" s="6" t="s">
        <v>4</v>
      </c>
      <c r="P57" s="4"/>
      <c r="Q57" s="41">
        <v>2</v>
      </c>
      <c r="R57" s="41">
        <v>2</v>
      </c>
      <c r="S57" s="41">
        <v>2</v>
      </c>
      <c r="T57" s="41">
        <v>3</v>
      </c>
      <c r="U57" s="41" t="s">
        <v>0</v>
      </c>
      <c r="V57" s="41" t="s">
        <v>0</v>
      </c>
      <c r="W57" s="41">
        <v>1</v>
      </c>
      <c r="Y57" s="7" t="s">
        <v>6</v>
      </c>
      <c r="Z57" s="7" t="s">
        <v>5</v>
      </c>
      <c r="AA57" s="6" t="s">
        <v>4</v>
      </c>
      <c r="AB57" s="4"/>
      <c r="AC57" s="42"/>
      <c r="AD57" s="44"/>
      <c r="AE57" s="41"/>
      <c r="AF57" s="40"/>
      <c r="AG57" s="2"/>
    </row>
    <row r="58" spans="1:33" ht="18" x14ac:dyDescent="0.35">
      <c r="A58" s="7" t="s">
        <v>3</v>
      </c>
      <c r="B58" s="7" t="s">
        <v>2</v>
      </c>
      <c r="C58" s="6" t="s">
        <v>1</v>
      </c>
      <c r="D58" s="4">
        <v>222</v>
      </c>
      <c r="E58" s="4" t="s">
        <v>0</v>
      </c>
      <c r="F58" s="4" t="s">
        <v>0</v>
      </c>
      <c r="G58" s="4" t="s">
        <v>0</v>
      </c>
      <c r="H58" s="4" t="s">
        <v>0</v>
      </c>
      <c r="I58" s="4" t="s">
        <v>0</v>
      </c>
      <c r="J58" s="4" t="s">
        <v>0</v>
      </c>
      <c r="K58" s="4" t="s">
        <v>0</v>
      </c>
      <c r="L58" s="1"/>
      <c r="M58" s="7" t="s">
        <v>3</v>
      </c>
      <c r="N58" s="7" t="s">
        <v>2</v>
      </c>
      <c r="O58" s="6" t="s">
        <v>1</v>
      </c>
      <c r="P58" s="4">
        <v>222</v>
      </c>
      <c r="Q58" s="41" t="s">
        <v>0</v>
      </c>
      <c r="R58" s="41" t="s">
        <v>0</v>
      </c>
      <c r="S58" s="41" t="s">
        <v>0</v>
      </c>
      <c r="T58" s="41" t="s">
        <v>0</v>
      </c>
      <c r="U58" s="41" t="s">
        <v>0</v>
      </c>
      <c r="V58" s="41" t="s">
        <v>0</v>
      </c>
      <c r="W58" s="41" t="s">
        <v>0</v>
      </c>
      <c r="Y58" s="7" t="s">
        <v>3</v>
      </c>
      <c r="Z58" s="7" t="s">
        <v>2</v>
      </c>
      <c r="AA58" s="6" t="s">
        <v>1</v>
      </c>
      <c r="AB58" s="4">
        <v>222</v>
      </c>
      <c r="AC58" s="42"/>
      <c r="AD58" s="42"/>
      <c r="AE58" s="41"/>
      <c r="AF58" s="40"/>
      <c r="AG58" s="2"/>
    </row>
    <row r="59" spans="1:33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33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33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33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33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33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2:22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2:22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2:22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2:22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2:22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2:22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2:22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2:22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2:22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2:22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2:22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2:22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2:22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2:22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2:22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2:22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2:22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2:22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2:22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2:22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2:22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2:22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2:22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2:22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2:22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2:22" x14ac:dyDescent="0.3"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2:22" x14ac:dyDescent="0.3"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2:22" x14ac:dyDescent="0.3"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2:22" x14ac:dyDescent="0.3"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2:22" x14ac:dyDescent="0.3"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2:22" x14ac:dyDescent="0.3"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2:22" x14ac:dyDescent="0.3"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2:22" x14ac:dyDescent="0.3"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2:22" x14ac:dyDescent="0.3"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2:22" x14ac:dyDescent="0.3"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2:22" x14ac:dyDescent="0.3"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2:22" x14ac:dyDescent="0.3"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2:22" x14ac:dyDescent="0.3"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2:22" x14ac:dyDescent="0.3"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2:22" x14ac:dyDescent="0.3"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2:22" x14ac:dyDescent="0.3"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2:22" x14ac:dyDescent="0.3"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2:22" x14ac:dyDescent="0.3"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2:22" x14ac:dyDescent="0.3"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2:22" x14ac:dyDescent="0.3"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2:22" x14ac:dyDescent="0.3"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2:22" x14ac:dyDescent="0.3"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2:22" x14ac:dyDescent="0.3"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2:22" x14ac:dyDescent="0.3"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2:22" x14ac:dyDescent="0.3"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2:22" x14ac:dyDescent="0.3"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2:22" x14ac:dyDescent="0.3"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2:22" x14ac:dyDescent="0.3"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2:22" x14ac:dyDescent="0.3"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2:22" x14ac:dyDescent="0.3"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2:22" x14ac:dyDescent="0.3"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2:22" x14ac:dyDescent="0.3"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2:22" x14ac:dyDescent="0.3"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2:22" x14ac:dyDescent="0.3"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2:22" x14ac:dyDescent="0.3"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2:22" x14ac:dyDescent="0.3"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2:22" x14ac:dyDescent="0.3"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2:22" x14ac:dyDescent="0.3"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2:22" x14ac:dyDescent="0.3"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2:22" x14ac:dyDescent="0.3"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2:22" x14ac:dyDescent="0.3"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2:22" x14ac:dyDescent="0.3"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2:22" x14ac:dyDescent="0.3"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2:22" x14ac:dyDescent="0.3"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2:22" x14ac:dyDescent="0.3"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2:22" x14ac:dyDescent="0.3"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2:22" x14ac:dyDescent="0.3"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2:22" x14ac:dyDescent="0.3"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2:22" x14ac:dyDescent="0.3"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2:22" x14ac:dyDescent="0.3"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2:22" x14ac:dyDescent="0.3"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2:22" x14ac:dyDescent="0.3"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2:22" x14ac:dyDescent="0.3"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2:22" x14ac:dyDescent="0.3"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2:22" x14ac:dyDescent="0.3"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2:22" x14ac:dyDescent="0.3"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2:22" x14ac:dyDescent="0.3"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2:22" x14ac:dyDescent="0.3"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2:22" x14ac:dyDescent="0.3"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2:22" x14ac:dyDescent="0.3"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2:22" x14ac:dyDescent="0.3"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2:22" x14ac:dyDescent="0.3"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2:22" x14ac:dyDescent="0.3"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2:22" x14ac:dyDescent="0.3"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2:22" x14ac:dyDescent="0.3"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2:22" x14ac:dyDescent="0.3"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2:22" x14ac:dyDescent="0.3"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2:22" x14ac:dyDescent="0.3"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2:22" x14ac:dyDescent="0.3"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2:22" x14ac:dyDescent="0.3"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2:22" x14ac:dyDescent="0.3"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2:22" x14ac:dyDescent="0.3"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2:22" x14ac:dyDescent="0.3"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2:22" x14ac:dyDescent="0.3"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2:22" x14ac:dyDescent="0.3"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2:22" x14ac:dyDescent="0.3"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2:22" x14ac:dyDescent="0.3"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2:22" x14ac:dyDescent="0.3"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2:22" x14ac:dyDescent="0.3"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2:22" x14ac:dyDescent="0.3"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2:22" x14ac:dyDescent="0.3"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2:22" x14ac:dyDescent="0.3"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2:22" x14ac:dyDescent="0.3"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2:22" x14ac:dyDescent="0.3"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2:22" x14ac:dyDescent="0.3"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2:22" x14ac:dyDescent="0.3"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2:22" x14ac:dyDescent="0.3"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2:22" x14ac:dyDescent="0.3"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2:22" x14ac:dyDescent="0.3"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2:22" x14ac:dyDescent="0.3"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2:22" x14ac:dyDescent="0.3"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2:22" x14ac:dyDescent="0.3"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2:22" x14ac:dyDescent="0.3"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2:22" x14ac:dyDescent="0.3"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2:22" x14ac:dyDescent="0.3"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2:22" x14ac:dyDescent="0.3"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2:22" x14ac:dyDescent="0.3"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2:22" x14ac:dyDescent="0.3"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2:22" x14ac:dyDescent="0.3"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2:22" x14ac:dyDescent="0.3"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2:22" x14ac:dyDescent="0.3"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2:22" x14ac:dyDescent="0.3"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2:22" x14ac:dyDescent="0.3"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2:22" x14ac:dyDescent="0.3"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2:22" x14ac:dyDescent="0.3"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2:22" x14ac:dyDescent="0.3"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2:22" x14ac:dyDescent="0.3"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2:22" x14ac:dyDescent="0.3"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2:22" x14ac:dyDescent="0.3"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2:22" x14ac:dyDescent="0.3"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2:22" x14ac:dyDescent="0.3"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2:22" x14ac:dyDescent="0.3"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2:22" x14ac:dyDescent="0.3"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2:22" x14ac:dyDescent="0.3"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2:22" x14ac:dyDescent="0.3"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2:22" x14ac:dyDescent="0.3"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2:22" x14ac:dyDescent="0.3"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2:22" x14ac:dyDescent="0.3"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2:22" x14ac:dyDescent="0.3"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2:22" x14ac:dyDescent="0.3"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2:22" x14ac:dyDescent="0.3"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2:22" x14ac:dyDescent="0.3"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2:22" x14ac:dyDescent="0.3"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2:22" x14ac:dyDescent="0.3"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2:22" x14ac:dyDescent="0.3"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2:22" x14ac:dyDescent="0.3"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2:22" x14ac:dyDescent="0.3"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2:22" x14ac:dyDescent="0.3"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2:22" x14ac:dyDescent="0.3"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2:22" x14ac:dyDescent="0.3"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2:22" x14ac:dyDescent="0.3"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2:22" x14ac:dyDescent="0.3"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2:22" x14ac:dyDescent="0.3"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2:22" x14ac:dyDescent="0.3"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2:22" x14ac:dyDescent="0.3"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2:22" x14ac:dyDescent="0.3"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2:22" x14ac:dyDescent="0.3"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2:22" x14ac:dyDescent="0.3"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2:22" x14ac:dyDescent="0.3"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2:22" x14ac:dyDescent="0.3"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2:22" x14ac:dyDescent="0.3"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2:22" x14ac:dyDescent="0.3"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</sheetData>
  <mergeCells count="35">
    <mergeCell ref="Y49:AE49"/>
    <mergeCell ref="Y50:AE50"/>
    <mergeCell ref="Y12:AE12"/>
    <mergeCell ref="Y13:AE13"/>
    <mergeCell ref="Y24:AE24"/>
    <mergeCell ref="Y25:AE25"/>
    <mergeCell ref="Y26:AE26"/>
    <mergeCell ref="Y37:AE37"/>
    <mergeCell ref="M37:W37"/>
    <mergeCell ref="M38:W38"/>
    <mergeCell ref="M39:W39"/>
    <mergeCell ref="M48:W48"/>
    <mergeCell ref="Y38:AE38"/>
    <mergeCell ref="Y39:AE39"/>
    <mergeCell ref="Y48:AE48"/>
    <mergeCell ref="M49:W49"/>
    <mergeCell ref="M50:W50"/>
    <mergeCell ref="M11:W11"/>
    <mergeCell ref="M12:W12"/>
    <mergeCell ref="M13:W13"/>
    <mergeCell ref="M24:W24"/>
    <mergeCell ref="M25:W25"/>
    <mergeCell ref="M26:W26"/>
    <mergeCell ref="A50:K50"/>
    <mergeCell ref="A11:K11"/>
    <mergeCell ref="A12:K12"/>
    <mergeCell ref="A13:K13"/>
    <mergeCell ref="A24:K24"/>
    <mergeCell ref="A25:K25"/>
    <mergeCell ref="A26:K26"/>
    <mergeCell ref="A37:K37"/>
    <mergeCell ref="A38:K38"/>
    <mergeCell ref="A39:K39"/>
    <mergeCell ref="A48:K48"/>
    <mergeCell ref="A49:K4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5"/>
  <sheetViews>
    <sheetView workbookViewId="0">
      <selection activeCell="Q15" sqref="Q15"/>
    </sheetView>
  </sheetViews>
  <sheetFormatPr defaultRowHeight="14.4" x14ac:dyDescent="0.3"/>
  <cols>
    <col min="1" max="1" width="15.88671875" bestFit="1" customWidth="1"/>
    <col min="2" max="2" width="21.6640625" bestFit="1" customWidth="1"/>
    <col min="3" max="3" width="14.6640625" bestFit="1" customWidth="1"/>
  </cols>
  <sheetData>
    <row r="1" spans="1:28" ht="0.9" customHeight="1" x14ac:dyDescent="0.3"/>
    <row r="2" spans="1:28" ht="0.9" customHeight="1" x14ac:dyDescent="0.3"/>
    <row r="3" spans="1:28" ht="0.9" customHeight="1" x14ac:dyDescent="0.3"/>
    <row r="4" spans="1:28" ht="0.9" customHeight="1" x14ac:dyDescent="0.3"/>
    <row r="5" spans="1:28" ht="0.9" customHeight="1" x14ac:dyDescent="0.3"/>
    <row r="6" spans="1:28" ht="0.9" customHeight="1" x14ac:dyDescent="0.3"/>
    <row r="7" spans="1:28" ht="0.9" customHeight="1" x14ac:dyDescent="0.3"/>
    <row r="8" spans="1:28" x14ac:dyDescent="0.3">
      <c r="A8" s="38"/>
      <c r="B8" s="1" t="s">
        <v>110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8" ht="0.9" customHeight="1" x14ac:dyDescent="0.3"/>
    <row r="10" spans="1:28" ht="0.9" customHeight="1" x14ac:dyDescent="0.3"/>
    <row r="11" spans="1:28" ht="31.8" thickBot="1" x14ac:dyDescent="0.65">
      <c r="A11" s="55" t="s">
        <v>109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37"/>
      <c r="Q11" s="37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8" x14ac:dyDescent="0.35">
      <c r="A12" s="56" t="s">
        <v>38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36"/>
      <c r="Q12" s="3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.2" thickBot="1" x14ac:dyDescent="0.3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34"/>
      <c r="Q13" s="3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44.4" thickBot="1" x14ac:dyDescent="0.4">
      <c r="A14" s="17" t="s">
        <v>37</v>
      </c>
      <c r="B14" s="17" t="s">
        <v>36</v>
      </c>
      <c r="C14" s="16" t="s">
        <v>35</v>
      </c>
      <c r="D14" s="16" t="s">
        <v>34</v>
      </c>
      <c r="E14" s="16" t="s">
        <v>33</v>
      </c>
      <c r="F14" s="16" t="s">
        <v>32</v>
      </c>
      <c r="G14" s="16" t="s">
        <v>31</v>
      </c>
      <c r="H14" s="16" t="s">
        <v>30</v>
      </c>
      <c r="I14" s="16" t="s">
        <v>29</v>
      </c>
      <c r="J14" s="16" t="s">
        <v>28</v>
      </c>
      <c r="K14" s="16" t="s">
        <v>27</v>
      </c>
      <c r="M14" s="16" t="s">
        <v>26</v>
      </c>
      <c r="N14" s="15" t="s">
        <v>25</v>
      </c>
      <c r="O14" s="14" t="s">
        <v>24</v>
      </c>
      <c r="P14" s="13" t="s">
        <v>23</v>
      </c>
      <c r="Q14" s="12" t="s">
        <v>22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8.600000000000001" thickTop="1" x14ac:dyDescent="0.35">
      <c r="A15" s="7" t="s">
        <v>108</v>
      </c>
      <c r="B15" s="7" t="s">
        <v>107</v>
      </c>
      <c r="C15" s="4" t="s">
        <v>96</v>
      </c>
      <c r="D15" s="4">
        <v>2792</v>
      </c>
      <c r="E15" s="4" t="s">
        <v>0</v>
      </c>
      <c r="F15" s="4" t="s">
        <v>0</v>
      </c>
      <c r="G15" s="4">
        <v>1</v>
      </c>
      <c r="H15" s="4">
        <v>3</v>
      </c>
      <c r="I15" s="4">
        <v>1</v>
      </c>
      <c r="J15" s="4">
        <v>2</v>
      </c>
      <c r="K15" s="4">
        <v>1</v>
      </c>
      <c r="L15" s="4"/>
      <c r="M15" s="5">
        <f>COUNT(E15:K15)</f>
        <v>5</v>
      </c>
      <c r="N15" s="24">
        <f>SUM(E15:K15)</f>
        <v>8</v>
      </c>
      <c r="O15" s="5"/>
      <c r="P15" s="11">
        <f>N15/M15</f>
        <v>1.6</v>
      </c>
      <c r="Q15" s="8">
        <v>1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8" x14ac:dyDescent="0.35">
      <c r="A16" s="7" t="s">
        <v>106</v>
      </c>
      <c r="B16" s="7" t="s">
        <v>105</v>
      </c>
      <c r="C16" s="4" t="s">
        <v>96</v>
      </c>
      <c r="D16" s="4">
        <v>1024</v>
      </c>
      <c r="E16" s="4">
        <v>1</v>
      </c>
      <c r="F16" s="4">
        <v>2</v>
      </c>
      <c r="G16" s="4">
        <v>3</v>
      </c>
      <c r="H16" s="4" t="s">
        <v>0</v>
      </c>
      <c r="I16" s="4" t="s">
        <v>0</v>
      </c>
      <c r="J16" s="4" t="s">
        <v>0</v>
      </c>
      <c r="K16" s="4" t="s">
        <v>0</v>
      </c>
      <c r="L16" s="4"/>
      <c r="M16" s="5">
        <f>COUNT(E16:K16)</f>
        <v>3</v>
      </c>
      <c r="N16" s="24">
        <f>SUM(E16:K16)</f>
        <v>6</v>
      </c>
      <c r="O16" s="5"/>
      <c r="P16" s="3"/>
      <c r="Q16" s="8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8" x14ac:dyDescent="0.35">
      <c r="A17" s="7" t="s">
        <v>104</v>
      </c>
      <c r="B17" s="7" t="s">
        <v>103</v>
      </c>
      <c r="C17" s="4" t="s">
        <v>96</v>
      </c>
      <c r="D17" s="4">
        <v>1742</v>
      </c>
      <c r="E17" s="4">
        <v>2.5</v>
      </c>
      <c r="F17" s="4">
        <v>2.5</v>
      </c>
      <c r="G17" s="10">
        <v>4</v>
      </c>
      <c r="H17" s="4">
        <v>2</v>
      </c>
      <c r="I17" s="4">
        <v>2</v>
      </c>
      <c r="J17" s="4">
        <v>3</v>
      </c>
      <c r="K17" s="4">
        <v>3</v>
      </c>
      <c r="L17" s="4"/>
      <c r="M17" s="5">
        <f>COUNT(E17:K17)</f>
        <v>7</v>
      </c>
      <c r="N17" s="24">
        <f>SUM(E17:K17)</f>
        <v>19</v>
      </c>
      <c r="O17" s="5">
        <f>MAX(E17:K17)</f>
        <v>4</v>
      </c>
      <c r="P17" s="3">
        <f>15/6</f>
        <v>2.5</v>
      </c>
      <c r="Q17" s="8">
        <v>3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" x14ac:dyDescent="0.35">
      <c r="A18" s="7" t="s">
        <v>102</v>
      </c>
      <c r="B18" s="7" t="s">
        <v>101</v>
      </c>
      <c r="C18" s="4" t="s">
        <v>96</v>
      </c>
      <c r="D18" s="4">
        <v>3511</v>
      </c>
      <c r="E18" s="10">
        <v>5</v>
      </c>
      <c r="F18" s="4">
        <v>1</v>
      </c>
      <c r="G18" s="4">
        <v>2</v>
      </c>
      <c r="H18" s="4">
        <v>1</v>
      </c>
      <c r="I18" s="4">
        <v>3</v>
      </c>
      <c r="J18" s="4">
        <v>1</v>
      </c>
      <c r="K18" s="4">
        <v>2</v>
      </c>
      <c r="L18" s="4"/>
      <c r="M18" s="5">
        <f>COUNT(E18:K18)</f>
        <v>7</v>
      </c>
      <c r="N18" s="24">
        <f>SUM(E18:K18)</f>
        <v>15</v>
      </c>
      <c r="O18" s="5">
        <f>MAX(E18:K18)</f>
        <v>5</v>
      </c>
      <c r="P18" s="3">
        <f>10/6</f>
        <v>1.6666666666666667</v>
      </c>
      <c r="Q18" s="8">
        <v>2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8" x14ac:dyDescent="0.35">
      <c r="A19" s="7" t="s">
        <v>100</v>
      </c>
      <c r="B19" s="7" t="s">
        <v>99</v>
      </c>
      <c r="C19" s="4" t="s">
        <v>96</v>
      </c>
      <c r="D19" s="4">
        <v>1248</v>
      </c>
      <c r="E19" s="4">
        <v>3</v>
      </c>
      <c r="F19" s="4" t="s">
        <v>0</v>
      </c>
      <c r="G19" s="4" t="s">
        <v>0</v>
      </c>
      <c r="H19" s="4" t="s">
        <v>0</v>
      </c>
      <c r="I19" s="4" t="s">
        <v>0</v>
      </c>
      <c r="J19" s="4" t="s">
        <v>0</v>
      </c>
      <c r="K19" s="4" t="s">
        <v>0</v>
      </c>
      <c r="L19" s="4"/>
      <c r="M19" s="5">
        <f>COUNT(E19:K19)</f>
        <v>1</v>
      </c>
      <c r="N19" s="24">
        <f>SUM(E19:K19)</f>
        <v>3</v>
      </c>
      <c r="O19" s="5"/>
      <c r="P19" s="3"/>
      <c r="Q19" s="8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8" x14ac:dyDescent="0.35">
      <c r="A20" s="7" t="s">
        <v>98</v>
      </c>
      <c r="B20" s="7" t="s">
        <v>97</v>
      </c>
      <c r="C20" s="4" t="s">
        <v>96</v>
      </c>
      <c r="D20" s="4"/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" t="s">
        <v>0</v>
      </c>
      <c r="K20" s="4" t="s">
        <v>0</v>
      </c>
      <c r="L20" s="4"/>
      <c r="M20" s="5"/>
      <c r="N20" s="24"/>
      <c r="O20" s="5"/>
      <c r="P20" s="3"/>
      <c r="Q20" s="8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8" x14ac:dyDescent="0.35">
      <c r="A21" s="7" t="s">
        <v>95</v>
      </c>
      <c r="B21" s="6" t="s">
        <v>94</v>
      </c>
      <c r="C21" s="4" t="s">
        <v>93</v>
      </c>
      <c r="D21" s="4">
        <v>826</v>
      </c>
      <c r="E21" s="4">
        <v>2</v>
      </c>
      <c r="F21" s="4">
        <v>3</v>
      </c>
      <c r="G21" s="4">
        <v>3.25</v>
      </c>
      <c r="H21" s="10">
        <v>4</v>
      </c>
      <c r="I21" s="4">
        <v>4</v>
      </c>
      <c r="J21" s="4">
        <v>4</v>
      </c>
      <c r="K21" s="4">
        <v>4</v>
      </c>
      <c r="L21" s="4"/>
      <c r="M21" s="5">
        <f>COUNT(E21:K21)</f>
        <v>7</v>
      </c>
      <c r="N21" s="24">
        <f>SUM(E21:K21)</f>
        <v>24.25</v>
      </c>
      <c r="O21" s="5">
        <f>MAX(E21:K21)</f>
        <v>4</v>
      </c>
      <c r="P21" s="3">
        <f>20.25/6</f>
        <v>3.375</v>
      </c>
      <c r="Q21" s="8">
        <v>4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" x14ac:dyDescent="0.35">
      <c r="A22" s="7" t="s">
        <v>92</v>
      </c>
      <c r="B22" s="6" t="s">
        <v>91</v>
      </c>
      <c r="C22" s="4" t="s">
        <v>90</v>
      </c>
      <c r="D22" s="4"/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" t="s">
        <v>0</v>
      </c>
      <c r="K22" s="4" t="s">
        <v>0</v>
      </c>
      <c r="L22" s="4"/>
      <c r="M22" s="9"/>
      <c r="N22" s="24"/>
      <c r="O22" s="4" t="s">
        <v>0</v>
      </c>
      <c r="P22" s="3" t="s">
        <v>0</v>
      </c>
      <c r="Q22" s="2" t="s">
        <v>0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" x14ac:dyDescent="0.35">
      <c r="A23" s="7" t="s">
        <v>89</v>
      </c>
      <c r="B23" s="6" t="s">
        <v>88</v>
      </c>
      <c r="C23" s="4" t="s">
        <v>87</v>
      </c>
      <c r="D23" s="4">
        <v>119</v>
      </c>
      <c r="E23" s="4" t="s">
        <v>0</v>
      </c>
      <c r="F23" s="4" t="s">
        <v>0</v>
      </c>
      <c r="G23" s="4" t="s">
        <v>0</v>
      </c>
      <c r="H23" s="4" t="s">
        <v>0</v>
      </c>
      <c r="I23" s="4" t="s">
        <v>0</v>
      </c>
      <c r="J23" s="4" t="s">
        <v>0</v>
      </c>
      <c r="K23" s="4" t="s">
        <v>0</v>
      </c>
      <c r="L23" s="4"/>
      <c r="M23" s="9"/>
      <c r="N23" s="24" t="s">
        <v>0</v>
      </c>
      <c r="O23" s="4" t="s">
        <v>0</v>
      </c>
      <c r="P23" s="3" t="s">
        <v>0</v>
      </c>
      <c r="Q23" s="2" t="s">
        <v>0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31.8" thickBot="1" x14ac:dyDescent="0.65">
      <c r="A24" s="55" t="s">
        <v>86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8" x14ac:dyDescent="0.35">
      <c r="A25" s="60" t="s">
        <v>38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32"/>
      <c r="Q25" s="3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6.2" thickBot="1" x14ac:dyDescent="0.3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30"/>
      <c r="Q26" s="29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44.4" thickBot="1" x14ac:dyDescent="0.4">
      <c r="A27" s="17" t="s">
        <v>37</v>
      </c>
      <c r="B27" s="17" t="s">
        <v>36</v>
      </c>
      <c r="C27" s="16" t="s">
        <v>35</v>
      </c>
      <c r="D27" s="16" t="s">
        <v>34</v>
      </c>
      <c r="E27" s="16" t="s">
        <v>33</v>
      </c>
      <c r="F27" s="16" t="s">
        <v>32</v>
      </c>
      <c r="G27" s="16" t="s">
        <v>31</v>
      </c>
      <c r="H27" s="16" t="s">
        <v>30</v>
      </c>
      <c r="I27" s="16" t="s">
        <v>29</v>
      </c>
      <c r="J27" s="16" t="s">
        <v>28</v>
      </c>
      <c r="K27" s="16" t="s">
        <v>27</v>
      </c>
      <c r="M27" s="16" t="s">
        <v>26</v>
      </c>
      <c r="N27" s="15" t="s">
        <v>25</v>
      </c>
      <c r="O27" s="14" t="s">
        <v>24</v>
      </c>
      <c r="P27" s="13" t="s">
        <v>23</v>
      </c>
      <c r="Q27" s="12" t="s">
        <v>22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8.600000000000001" thickTop="1" x14ac:dyDescent="0.35">
      <c r="A28" s="7" t="s">
        <v>85</v>
      </c>
      <c r="B28" s="7" t="s">
        <v>84</v>
      </c>
      <c r="C28" s="6" t="s">
        <v>83</v>
      </c>
      <c r="D28" s="4">
        <v>75</v>
      </c>
      <c r="E28" s="4">
        <v>3</v>
      </c>
      <c r="F28" s="4">
        <v>2</v>
      </c>
      <c r="G28" s="10">
        <v>4</v>
      </c>
      <c r="H28" s="4">
        <v>2</v>
      </c>
      <c r="I28" s="4">
        <v>2</v>
      </c>
      <c r="J28" s="4">
        <v>3</v>
      </c>
      <c r="K28" s="4">
        <v>2</v>
      </c>
      <c r="L28" s="4"/>
      <c r="M28" s="5">
        <f>COUNT(E28:K28)</f>
        <v>7</v>
      </c>
      <c r="N28" s="24">
        <f>SUM(E28:K28)</f>
        <v>18</v>
      </c>
      <c r="O28" s="5">
        <f>MAX(E28:K28)</f>
        <v>4</v>
      </c>
      <c r="P28" s="11">
        <f>14/6</f>
        <v>2.3333333333333335</v>
      </c>
      <c r="Q28" s="8">
        <v>2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8" x14ac:dyDescent="0.35">
      <c r="A29" s="7" t="s">
        <v>82</v>
      </c>
      <c r="B29" s="7" t="s">
        <v>81</v>
      </c>
      <c r="C29" s="6" t="s">
        <v>80</v>
      </c>
      <c r="D29" s="4">
        <v>1183</v>
      </c>
      <c r="E29" s="4">
        <v>4</v>
      </c>
      <c r="F29" s="4">
        <v>4</v>
      </c>
      <c r="G29" s="4">
        <v>6</v>
      </c>
      <c r="H29" s="4">
        <v>5</v>
      </c>
      <c r="I29" s="4">
        <v>5</v>
      </c>
      <c r="J29" s="10">
        <v>7</v>
      </c>
      <c r="K29" s="4">
        <v>6</v>
      </c>
      <c r="L29" s="4"/>
      <c r="M29" s="5">
        <f>COUNT(E29:K29)</f>
        <v>7</v>
      </c>
      <c r="N29" s="24">
        <f>SUM(E29:K29)</f>
        <v>37</v>
      </c>
      <c r="O29" s="5">
        <f>MAX(E29:K29)</f>
        <v>7</v>
      </c>
      <c r="P29" s="3">
        <f>30/6</f>
        <v>5</v>
      </c>
      <c r="Q29" s="8">
        <v>6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8" x14ac:dyDescent="0.35">
      <c r="A30" s="7" t="s">
        <v>79</v>
      </c>
      <c r="B30" s="7" t="s">
        <v>78</v>
      </c>
      <c r="C30" s="6" t="s">
        <v>77</v>
      </c>
      <c r="D30" s="4">
        <v>14755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4"/>
      <c r="K30" s="4"/>
      <c r="L30" s="4"/>
      <c r="M30" s="5"/>
      <c r="N30" s="24"/>
      <c r="O30" s="5"/>
      <c r="P30" s="3"/>
      <c r="Q30" s="8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8" x14ac:dyDescent="0.35">
      <c r="A31" s="7" t="s">
        <v>76</v>
      </c>
      <c r="B31" s="7" t="s">
        <v>75</v>
      </c>
      <c r="C31" s="6" t="s">
        <v>72</v>
      </c>
      <c r="D31" s="4">
        <v>1776</v>
      </c>
      <c r="E31" s="4" t="s">
        <v>0</v>
      </c>
      <c r="F31" s="4" t="s">
        <v>0</v>
      </c>
      <c r="G31" s="4" t="s">
        <v>0</v>
      </c>
      <c r="H31" s="4" t="s">
        <v>0</v>
      </c>
      <c r="I31" s="4" t="s">
        <v>0</v>
      </c>
      <c r="J31" s="4" t="s">
        <v>0</v>
      </c>
      <c r="K31" s="4" t="s">
        <v>0</v>
      </c>
      <c r="L31" s="4"/>
      <c r="M31" s="5"/>
      <c r="N31" s="24"/>
      <c r="O31" s="5"/>
      <c r="P31" s="3"/>
      <c r="Q31" s="8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8" x14ac:dyDescent="0.35">
      <c r="A32" s="7" t="s">
        <v>74</v>
      </c>
      <c r="B32" s="7" t="s">
        <v>73</v>
      </c>
      <c r="C32" s="6" t="s">
        <v>72</v>
      </c>
      <c r="D32" s="4">
        <v>556</v>
      </c>
      <c r="E32" s="4" t="s">
        <v>0</v>
      </c>
      <c r="F32" s="4" t="s">
        <v>0</v>
      </c>
      <c r="G32" s="4">
        <v>1</v>
      </c>
      <c r="H32" s="4">
        <v>1</v>
      </c>
      <c r="I32" s="4">
        <v>1</v>
      </c>
      <c r="J32" s="4">
        <v>2</v>
      </c>
      <c r="K32" s="4">
        <v>1</v>
      </c>
      <c r="L32" s="4"/>
      <c r="M32" s="5">
        <f>COUNT(E32:K32)</f>
        <v>5</v>
      </c>
      <c r="N32" s="24">
        <f>SUM(E32:K32)</f>
        <v>6</v>
      </c>
      <c r="O32" s="5"/>
      <c r="P32" s="3">
        <f>N32/M32</f>
        <v>1.2</v>
      </c>
      <c r="Q32" s="8">
        <v>1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" x14ac:dyDescent="0.35">
      <c r="A33" s="7" t="s">
        <v>71</v>
      </c>
      <c r="B33" s="7" t="s">
        <v>70</v>
      </c>
      <c r="C33" s="6" t="s">
        <v>67</v>
      </c>
      <c r="D33" s="4">
        <v>212</v>
      </c>
      <c r="E33" s="4" t="s">
        <v>0</v>
      </c>
      <c r="F33" s="4" t="s">
        <v>0</v>
      </c>
      <c r="G33" s="4" t="s">
        <v>0</v>
      </c>
      <c r="H33" s="4" t="s">
        <v>0</v>
      </c>
      <c r="I33" s="4" t="s">
        <v>0</v>
      </c>
      <c r="J33" s="4" t="s">
        <v>0</v>
      </c>
      <c r="K33" s="4" t="s">
        <v>0</v>
      </c>
      <c r="L33" s="4"/>
      <c r="M33" s="5"/>
      <c r="N33" s="24"/>
      <c r="O33" s="5"/>
      <c r="P33" s="3"/>
      <c r="Q33" s="8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" x14ac:dyDescent="0.35">
      <c r="A34" s="7" t="s">
        <v>69</v>
      </c>
      <c r="B34" s="7" t="s">
        <v>68</v>
      </c>
      <c r="C34" s="6" t="s">
        <v>67</v>
      </c>
      <c r="D34" s="4">
        <v>330</v>
      </c>
      <c r="E34" s="4">
        <v>1</v>
      </c>
      <c r="F34" s="4">
        <v>3</v>
      </c>
      <c r="G34" s="4">
        <v>3</v>
      </c>
      <c r="H34" s="10">
        <v>5</v>
      </c>
      <c r="I34" s="4">
        <v>5</v>
      </c>
      <c r="J34" s="4">
        <v>1</v>
      </c>
      <c r="K34" s="4">
        <v>5</v>
      </c>
      <c r="L34" s="4"/>
      <c r="M34" s="5">
        <f>COUNT(E34:K34)</f>
        <v>7</v>
      </c>
      <c r="N34" s="24">
        <f>SUM(E34:K34)</f>
        <v>23</v>
      </c>
      <c r="O34" s="5">
        <f>MAX(E34:K34)</f>
        <v>5</v>
      </c>
      <c r="P34" s="3">
        <f>18/6</f>
        <v>3</v>
      </c>
      <c r="Q34" s="8">
        <v>4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" x14ac:dyDescent="0.35">
      <c r="A35" s="7" t="s">
        <v>66</v>
      </c>
      <c r="B35" s="7" t="s">
        <v>65</v>
      </c>
      <c r="C35" s="6" t="s">
        <v>64</v>
      </c>
      <c r="D35" s="4">
        <v>6</v>
      </c>
      <c r="E35" s="4" t="s">
        <v>0</v>
      </c>
      <c r="F35" s="4" t="s">
        <v>0</v>
      </c>
      <c r="G35" s="4">
        <v>5</v>
      </c>
      <c r="H35" s="4">
        <v>4</v>
      </c>
      <c r="I35" s="4">
        <v>4</v>
      </c>
      <c r="J35" s="4">
        <v>4</v>
      </c>
      <c r="K35" s="4">
        <v>3</v>
      </c>
      <c r="L35" s="4"/>
      <c r="M35" s="5">
        <f>COUNT(E35:K35)</f>
        <v>5</v>
      </c>
      <c r="N35" s="24">
        <f>SUM(E35:K35)</f>
        <v>20</v>
      </c>
      <c r="O35" s="5"/>
      <c r="P35" s="3">
        <f>20/5</f>
        <v>4</v>
      </c>
      <c r="Q35" s="8">
        <v>5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8" x14ac:dyDescent="0.35">
      <c r="A36" s="7" t="s">
        <v>63</v>
      </c>
      <c r="B36" s="7" t="s">
        <v>62</v>
      </c>
      <c r="C36" s="6" t="s">
        <v>61</v>
      </c>
      <c r="D36" s="4">
        <v>1687</v>
      </c>
      <c r="E36" s="4">
        <v>2</v>
      </c>
      <c r="F36" s="4">
        <v>1</v>
      </c>
      <c r="G36" s="4">
        <v>2</v>
      </c>
      <c r="H36" s="4">
        <v>3</v>
      </c>
      <c r="I36" s="4">
        <v>3</v>
      </c>
      <c r="J36" s="10">
        <v>5</v>
      </c>
      <c r="K36" s="4">
        <v>4</v>
      </c>
      <c r="L36" s="4"/>
      <c r="M36" s="5">
        <f>COUNT(E36:K36)</f>
        <v>7</v>
      </c>
      <c r="N36" s="24">
        <f>SUM(E36:K36)</f>
        <v>20</v>
      </c>
      <c r="O36" s="5">
        <f>MAX(E36:K36)</f>
        <v>5</v>
      </c>
      <c r="P36" s="3">
        <f>15/6</f>
        <v>2.5</v>
      </c>
      <c r="Q36" s="8">
        <v>3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31.8" thickBot="1" x14ac:dyDescent="0.65">
      <c r="A37" s="55" t="s">
        <v>60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8" x14ac:dyDescent="0.35">
      <c r="A38" s="64" t="s">
        <v>38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28"/>
      <c r="Q38" s="27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6.2" thickBot="1" x14ac:dyDescent="0.35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26"/>
      <c r="Q39" s="25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44.4" thickBot="1" x14ac:dyDescent="0.4">
      <c r="A40" s="17" t="s">
        <v>37</v>
      </c>
      <c r="B40" s="17" t="s">
        <v>36</v>
      </c>
      <c r="C40" s="16" t="s">
        <v>35</v>
      </c>
      <c r="D40" s="16" t="s">
        <v>34</v>
      </c>
      <c r="E40" s="16" t="s">
        <v>33</v>
      </c>
      <c r="F40" s="16" t="s">
        <v>32</v>
      </c>
      <c r="G40" s="16" t="s">
        <v>31</v>
      </c>
      <c r="H40" s="16" t="s">
        <v>30</v>
      </c>
      <c r="I40" s="16" t="s">
        <v>29</v>
      </c>
      <c r="J40" s="16" t="s">
        <v>28</v>
      </c>
      <c r="K40" s="16" t="s">
        <v>27</v>
      </c>
      <c r="M40" s="16" t="s">
        <v>26</v>
      </c>
      <c r="N40" s="15" t="s">
        <v>25</v>
      </c>
      <c r="O40" s="14" t="s">
        <v>24</v>
      </c>
      <c r="P40" s="13" t="s">
        <v>23</v>
      </c>
      <c r="Q40" s="12" t="s">
        <v>22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8.600000000000001" thickTop="1" x14ac:dyDescent="0.35">
      <c r="A41" s="7" t="s">
        <v>59</v>
      </c>
      <c r="B41" s="7" t="s">
        <v>58</v>
      </c>
      <c r="C41" s="23" t="s">
        <v>57</v>
      </c>
      <c r="D41" s="4">
        <v>1309</v>
      </c>
      <c r="E41" s="4">
        <v>4</v>
      </c>
      <c r="F41" s="4" t="s">
        <v>0</v>
      </c>
      <c r="G41" s="4">
        <v>4</v>
      </c>
      <c r="H41" s="4">
        <v>2</v>
      </c>
      <c r="I41" s="4">
        <v>2</v>
      </c>
      <c r="J41" s="4" t="s">
        <v>0</v>
      </c>
      <c r="K41" s="4" t="s">
        <v>0</v>
      </c>
      <c r="L41" s="4"/>
      <c r="M41" s="5">
        <f>COUNT(E41:K41)</f>
        <v>4</v>
      </c>
      <c r="N41" s="24">
        <f>SUM(E41:K41)</f>
        <v>12</v>
      </c>
      <c r="O41" s="5"/>
      <c r="P41" s="11">
        <f>N41/M41</f>
        <v>3</v>
      </c>
      <c r="Q41" s="8">
        <v>3</v>
      </c>
      <c r="R41" s="1" t="s">
        <v>56</v>
      </c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" x14ac:dyDescent="0.35">
      <c r="A42" s="7" t="s">
        <v>55</v>
      </c>
      <c r="B42" s="7" t="s">
        <v>54</v>
      </c>
      <c r="C42" s="23" t="s">
        <v>51</v>
      </c>
      <c r="D42" s="4">
        <v>470</v>
      </c>
      <c r="E42" s="4">
        <v>2</v>
      </c>
      <c r="F42" s="4">
        <v>2</v>
      </c>
      <c r="G42" s="10">
        <v>3</v>
      </c>
      <c r="H42" s="4">
        <v>1.75</v>
      </c>
      <c r="I42" s="4">
        <v>1.75</v>
      </c>
      <c r="J42" s="4">
        <v>1</v>
      </c>
      <c r="K42" s="4">
        <v>2</v>
      </c>
      <c r="L42" s="4"/>
      <c r="M42" s="5">
        <f>COUNT(E42:K42)</f>
        <v>7</v>
      </c>
      <c r="N42" s="24">
        <f>SUM(E42:K42)</f>
        <v>13.5</v>
      </c>
      <c r="O42" s="5">
        <f>MAX(E42:K42)</f>
        <v>3</v>
      </c>
      <c r="P42" s="3">
        <f>10.5/6</f>
        <v>1.75</v>
      </c>
      <c r="Q42" s="8">
        <v>2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" x14ac:dyDescent="0.35">
      <c r="A43" s="7" t="s">
        <v>53</v>
      </c>
      <c r="B43" s="7" t="s">
        <v>52</v>
      </c>
      <c r="C43" s="23" t="s">
        <v>51</v>
      </c>
      <c r="D43" s="4">
        <v>23</v>
      </c>
      <c r="E43" s="4">
        <v>3</v>
      </c>
      <c r="F43" s="4">
        <v>3</v>
      </c>
      <c r="G43" s="4" t="s">
        <v>0</v>
      </c>
      <c r="H43" s="4">
        <v>3</v>
      </c>
      <c r="I43" s="4">
        <v>3</v>
      </c>
      <c r="J43" s="4" t="s">
        <v>0</v>
      </c>
      <c r="K43" s="4" t="s">
        <v>0</v>
      </c>
      <c r="L43" s="4"/>
      <c r="M43" s="5">
        <f>COUNT(E43:K43)</f>
        <v>4</v>
      </c>
      <c r="N43" s="24">
        <f>SUM(E43:K43)</f>
        <v>12</v>
      </c>
      <c r="O43" s="5"/>
      <c r="P43" s="11">
        <f>N43/M43</f>
        <v>3</v>
      </c>
      <c r="Q43" s="8">
        <v>4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" x14ac:dyDescent="0.35">
      <c r="A44" s="7" t="s">
        <v>50</v>
      </c>
      <c r="B44" s="7" t="s">
        <v>49</v>
      </c>
      <c r="C44" s="23" t="s">
        <v>48</v>
      </c>
      <c r="D44" s="4">
        <v>1256</v>
      </c>
      <c r="E44" s="4">
        <v>1</v>
      </c>
      <c r="F44" s="4">
        <v>1</v>
      </c>
      <c r="G44" s="10">
        <v>2</v>
      </c>
      <c r="H44" s="4">
        <v>1</v>
      </c>
      <c r="I44" s="4">
        <v>1</v>
      </c>
      <c r="J44" s="4">
        <v>2</v>
      </c>
      <c r="K44" s="4">
        <v>1</v>
      </c>
      <c r="L44" s="4"/>
      <c r="M44" s="5">
        <f>COUNT(E44:K44)</f>
        <v>7</v>
      </c>
      <c r="N44" s="24">
        <f>SUM(E44:K44)</f>
        <v>9</v>
      </c>
      <c r="O44" s="5">
        <f>MAX(E44:K44)</f>
        <v>2</v>
      </c>
      <c r="P44" s="3">
        <f>7/6</f>
        <v>1.1666666666666667</v>
      </c>
      <c r="Q44" s="8">
        <v>1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" x14ac:dyDescent="0.35">
      <c r="A45" s="7" t="s">
        <v>47</v>
      </c>
      <c r="B45" s="7" t="s">
        <v>46</v>
      </c>
      <c r="C45" s="23" t="s">
        <v>45</v>
      </c>
      <c r="D45" s="4">
        <v>153</v>
      </c>
      <c r="E45" s="4" t="s">
        <v>0</v>
      </c>
      <c r="F45" s="4" t="s">
        <v>0</v>
      </c>
      <c r="G45" s="4">
        <v>1</v>
      </c>
      <c r="H45" s="4" t="s">
        <v>0</v>
      </c>
      <c r="I45" s="4" t="s">
        <v>0</v>
      </c>
      <c r="J45" s="4" t="s">
        <v>0</v>
      </c>
      <c r="K45" s="4" t="s">
        <v>0</v>
      </c>
      <c r="L45" s="4"/>
      <c r="M45" s="5">
        <f>COUNT(E45:K45)</f>
        <v>1</v>
      </c>
      <c r="N45" s="24">
        <f>SUM(E45:K45)</f>
        <v>1</v>
      </c>
      <c r="O45" s="5"/>
      <c r="P45" s="3"/>
      <c r="Q45" s="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" x14ac:dyDescent="0.35">
      <c r="A46" s="7" t="s">
        <v>44</v>
      </c>
      <c r="B46" s="7" t="s">
        <v>43</v>
      </c>
      <c r="C46" s="23" t="s">
        <v>41</v>
      </c>
      <c r="D46" s="4">
        <v>14942</v>
      </c>
      <c r="E46" s="4" t="s">
        <v>0</v>
      </c>
      <c r="F46" s="4" t="s">
        <v>0</v>
      </c>
      <c r="G46" s="4" t="s">
        <v>0</v>
      </c>
      <c r="H46" s="4" t="s">
        <v>0</v>
      </c>
      <c r="I46" s="4" t="s">
        <v>0</v>
      </c>
      <c r="J46" s="4" t="s">
        <v>0</v>
      </c>
      <c r="K46" s="22"/>
      <c r="L46" s="4"/>
      <c r="M46" s="9"/>
      <c r="N46" s="9"/>
      <c r="O46" s="4"/>
      <c r="P46" s="3"/>
      <c r="Q46" s="2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" x14ac:dyDescent="0.35">
      <c r="A47" s="7" t="s">
        <v>42</v>
      </c>
      <c r="B47" s="7"/>
      <c r="C47" s="23" t="s">
        <v>41</v>
      </c>
      <c r="D47" s="4" t="s">
        <v>40</v>
      </c>
      <c r="E47" s="4" t="s">
        <v>0</v>
      </c>
      <c r="F47" s="4" t="s">
        <v>0</v>
      </c>
      <c r="G47" s="4" t="s">
        <v>0</v>
      </c>
      <c r="H47" s="4" t="s">
        <v>0</v>
      </c>
      <c r="I47" s="4" t="s">
        <v>0</v>
      </c>
      <c r="J47" s="4" t="s">
        <v>0</v>
      </c>
      <c r="K47" s="22"/>
      <c r="L47" s="4"/>
      <c r="M47" s="9"/>
      <c r="N47" s="9"/>
      <c r="O47" s="4"/>
      <c r="P47" s="3"/>
      <c r="Q47" s="2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31.8" thickBot="1" x14ac:dyDescent="0.65">
      <c r="A48" s="55" t="s">
        <v>39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" x14ac:dyDescent="0.35">
      <c r="A49" s="68" t="s">
        <v>38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21"/>
      <c r="Q49" s="20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6.2" thickBot="1" x14ac:dyDescent="0.3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19"/>
      <c r="Q50" s="18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44.4" thickBot="1" x14ac:dyDescent="0.4">
      <c r="A51" s="17" t="s">
        <v>37</v>
      </c>
      <c r="B51" s="17" t="s">
        <v>36</v>
      </c>
      <c r="C51" s="16" t="s">
        <v>35</v>
      </c>
      <c r="D51" s="16" t="s">
        <v>34</v>
      </c>
      <c r="E51" s="16" t="s">
        <v>33</v>
      </c>
      <c r="F51" s="16" t="s">
        <v>32</v>
      </c>
      <c r="G51" s="16" t="s">
        <v>31</v>
      </c>
      <c r="H51" s="16" t="s">
        <v>30</v>
      </c>
      <c r="I51" s="16" t="s">
        <v>29</v>
      </c>
      <c r="J51" s="16" t="s">
        <v>28</v>
      </c>
      <c r="K51" s="16" t="s">
        <v>27</v>
      </c>
      <c r="M51" s="16" t="s">
        <v>26</v>
      </c>
      <c r="N51" s="15" t="s">
        <v>25</v>
      </c>
      <c r="O51" s="14" t="s">
        <v>24</v>
      </c>
      <c r="P51" s="13" t="s">
        <v>23</v>
      </c>
      <c r="Q51" s="12" t="s">
        <v>22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.600000000000001" thickTop="1" x14ac:dyDescent="0.35">
      <c r="A52" s="7" t="s">
        <v>21</v>
      </c>
      <c r="B52" s="7" t="s">
        <v>20</v>
      </c>
      <c r="C52" s="6" t="s">
        <v>19</v>
      </c>
      <c r="D52" s="4">
        <v>485</v>
      </c>
      <c r="E52" s="4" t="s">
        <v>0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4"/>
      <c r="M52" s="5"/>
      <c r="N52" s="9"/>
      <c r="O52" s="5"/>
      <c r="P52" s="11"/>
      <c r="Q52" s="2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" x14ac:dyDescent="0.35">
      <c r="A53" s="7" t="s">
        <v>18</v>
      </c>
      <c r="B53" s="7" t="s">
        <v>17</v>
      </c>
      <c r="C53" s="6" t="s">
        <v>16</v>
      </c>
      <c r="D53" s="4">
        <v>505</v>
      </c>
      <c r="E53" s="4">
        <v>2</v>
      </c>
      <c r="F53" s="4">
        <v>2</v>
      </c>
      <c r="G53" s="4" t="s">
        <v>0</v>
      </c>
      <c r="H53" s="4">
        <v>2</v>
      </c>
      <c r="I53" s="4">
        <v>1</v>
      </c>
      <c r="J53" s="10">
        <v>3</v>
      </c>
      <c r="K53" s="4">
        <v>2</v>
      </c>
      <c r="L53" s="4"/>
      <c r="M53" s="5">
        <f>COUNT(E53:K53)</f>
        <v>6</v>
      </c>
      <c r="N53" s="9">
        <f>SUM(E53:K53)</f>
        <v>12</v>
      </c>
      <c r="O53" s="5">
        <f>MAX(E53:K53)</f>
        <v>3</v>
      </c>
      <c r="P53" s="3">
        <f>9/5</f>
        <v>1.8</v>
      </c>
      <c r="Q53" s="8">
        <v>2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" x14ac:dyDescent="0.35">
      <c r="A54" s="7" t="s">
        <v>15</v>
      </c>
      <c r="B54" s="7" t="s">
        <v>14</v>
      </c>
      <c r="C54" s="6" t="s">
        <v>13</v>
      </c>
      <c r="D54" s="4">
        <v>97</v>
      </c>
      <c r="E54" s="10">
        <v>3</v>
      </c>
      <c r="F54" s="4">
        <v>3</v>
      </c>
      <c r="G54" s="4">
        <v>1</v>
      </c>
      <c r="H54" s="4">
        <v>3</v>
      </c>
      <c r="I54" s="4">
        <v>3</v>
      </c>
      <c r="J54" s="4">
        <v>2</v>
      </c>
      <c r="K54" s="4">
        <v>3</v>
      </c>
      <c r="L54" s="4"/>
      <c r="M54" s="5">
        <f>COUNT(E54:K54)</f>
        <v>7</v>
      </c>
      <c r="N54" s="9">
        <f>SUM(E54:K54)</f>
        <v>18</v>
      </c>
      <c r="O54" s="5">
        <f>MAX(E54:K54)</f>
        <v>3</v>
      </c>
      <c r="P54" s="3">
        <f>15/6</f>
        <v>2.5</v>
      </c>
      <c r="Q54" s="8">
        <v>3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8" x14ac:dyDescent="0.35">
      <c r="A55" s="7" t="s">
        <v>12</v>
      </c>
      <c r="B55" s="7" t="s">
        <v>11</v>
      </c>
      <c r="C55" s="6" t="s">
        <v>10</v>
      </c>
      <c r="D55" s="4">
        <v>144</v>
      </c>
      <c r="E55" s="4" t="s">
        <v>0</v>
      </c>
      <c r="F55" s="4" t="s">
        <v>0</v>
      </c>
      <c r="G55" s="4" t="s">
        <v>0</v>
      </c>
      <c r="H55" s="4" t="s">
        <v>0</v>
      </c>
      <c r="I55" s="4" t="s">
        <v>0</v>
      </c>
      <c r="J55" s="4" t="s">
        <v>0</v>
      </c>
      <c r="K55" s="4" t="s">
        <v>0</v>
      </c>
      <c r="L55" s="4"/>
      <c r="M55" s="5"/>
      <c r="N55" s="9"/>
      <c r="O55" s="5"/>
      <c r="P55" s="3"/>
      <c r="Q55" s="8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8" x14ac:dyDescent="0.35">
      <c r="A56" s="7" t="s">
        <v>9</v>
      </c>
      <c r="B56" s="7" t="s">
        <v>8</v>
      </c>
      <c r="C56" s="6" t="s">
        <v>7</v>
      </c>
      <c r="D56" s="4">
        <v>5155</v>
      </c>
      <c r="E56" s="4">
        <v>1</v>
      </c>
      <c r="F56" s="4">
        <v>1</v>
      </c>
      <c r="G56" s="10">
        <v>2</v>
      </c>
      <c r="H56" s="4">
        <v>1</v>
      </c>
      <c r="I56" s="4">
        <v>2</v>
      </c>
      <c r="J56" s="4">
        <v>1</v>
      </c>
      <c r="K56" s="4">
        <v>1</v>
      </c>
      <c r="L56" s="4"/>
      <c r="M56" s="5">
        <f>COUNT(E56:K56)</f>
        <v>7</v>
      </c>
      <c r="N56" s="9">
        <f>SUM(E56:K56)</f>
        <v>9</v>
      </c>
      <c r="O56" s="5">
        <f>MAX(E56:K56)</f>
        <v>2</v>
      </c>
      <c r="P56" s="3">
        <f>7/6</f>
        <v>1.1666666666666667</v>
      </c>
      <c r="Q56" s="8">
        <v>1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8" x14ac:dyDescent="0.35">
      <c r="A57" s="7" t="s">
        <v>6</v>
      </c>
      <c r="B57" s="7" t="s">
        <v>5</v>
      </c>
      <c r="C57" s="6" t="s">
        <v>4</v>
      </c>
      <c r="D57" s="4"/>
      <c r="E57" s="4" t="s">
        <v>0</v>
      </c>
      <c r="F57" s="4" t="s">
        <v>0</v>
      </c>
      <c r="G57" s="4" t="s">
        <v>0</v>
      </c>
      <c r="H57" s="4" t="s">
        <v>0</v>
      </c>
      <c r="I57" s="4" t="s">
        <v>0</v>
      </c>
      <c r="J57" s="4" t="s">
        <v>0</v>
      </c>
      <c r="K57" s="4" t="s">
        <v>0</v>
      </c>
      <c r="L57" s="4"/>
      <c r="M57" s="5"/>
      <c r="N57" s="5"/>
      <c r="O57" s="4"/>
      <c r="P57" s="3"/>
      <c r="Q57" s="2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8" x14ac:dyDescent="0.35">
      <c r="A58" s="7" t="s">
        <v>3</v>
      </c>
      <c r="B58" s="7" t="s">
        <v>2</v>
      </c>
      <c r="C58" s="6" t="s">
        <v>1</v>
      </c>
      <c r="D58" s="4">
        <v>222</v>
      </c>
      <c r="E58" s="4" t="s">
        <v>0</v>
      </c>
      <c r="F58" s="4" t="s">
        <v>0</v>
      </c>
      <c r="G58" s="4" t="s">
        <v>0</v>
      </c>
      <c r="H58" s="4" t="s">
        <v>0</v>
      </c>
      <c r="I58" s="4" t="s">
        <v>0</v>
      </c>
      <c r="J58" s="4" t="s">
        <v>0</v>
      </c>
      <c r="K58" s="4" t="s">
        <v>0</v>
      </c>
      <c r="L58" s="4"/>
      <c r="M58" s="5"/>
      <c r="N58" s="5"/>
      <c r="O58" s="4"/>
      <c r="P58" s="3"/>
      <c r="Q58" s="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2:28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2:28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2:28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2:28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2:28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2:28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2:28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2:28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2:28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2:28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2:28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2:28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2:28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2:28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2:28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2:28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2:28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2:28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2:28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2:28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2:28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28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2:28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2:28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2:28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2:28" x14ac:dyDescent="0.3"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2:28" x14ac:dyDescent="0.3"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2:28" x14ac:dyDescent="0.3"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8:28" x14ac:dyDescent="0.3"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8:28" x14ac:dyDescent="0.3"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8:28" x14ac:dyDescent="0.3"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8:28" x14ac:dyDescent="0.3"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8:28" x14ac:dyDescent="0.3"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8:28" x14ac:dyDescent="0.3"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8:28" x14ac:dyDescent="0.3"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8:28" x14ac:dyDescent="0.3"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8:28" x14ac:dyDescent="0.3"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8:28" x14ac:dyDescent="0.3"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8:28" x14ac:dyDescent="0.3"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8:28" x14ac:dyDescent="0.3"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8:28" x14ac:dyDescent="0.3"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8:28" x14ac:dyDescent="0.3"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8:28" x14ac:dyDescent="0.3"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8:28" x14ac:dyDescent="0.3"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8:28" x14ac:dyDescent="0.3"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8:28" x14ac:dyDescent="0.3"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8:28" x14ac:dyDescent="0.3"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8:28" x14ac:dyDescent="0.3"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8:28" x14ac:dyDescent="0.3"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8:28" x14ac:dyDescent="0.3"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8:28" x14ac:dyDescent="0.3"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8:28" x14ac:dyDescent="0.3"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8:28" x14ac:dyDescent="0.3"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8:28" x14ac:dyDescent="0.3"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8:28" x14ac:dyDescent="0.3"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8:28" x14ac:dyDescent="0.3"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8:28" x14ac:dyDescent="0.3"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8:28" x14ac:dyDescent="0.3"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8:28" x14ac:dyDescent="0.3"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8:28" x14ac:dyDescent="0.3"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8:28" x14ac:dyDescent="0.3"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8:28" x14ac:dyDescent="0.3"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8:28" x14ac:dyDescent="0.3"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8:28" x14ac:dyDescent="0.3"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8:28" x14ac:dyDescent="0.3"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8:28" x14ac:dyDescent="0.3"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8:28" x14ac:dyDescent="0.3"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8:28" x14ac:dyDescent="0.3"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8:28" x14ac:dyDescent="0.3"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8:28" x14ac:dyDescent="0.3"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8:28" x14ac:dyDescent="0.3"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8:28" x14ac:dyDescent="0.3"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8:28" x14ac:dyDescent="0.3"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8:28" x14ac:dyDescent="0.3"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8:28" x14ac:dyDescent="0.3"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8:28" x14ac:dyDescent="0.3"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8:28" x14ac:dyDescent="0.3"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8:28" x14ac:dyDescent="0.3"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8:28" x14ac:dyDescent="0.3"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8:28" x14ac:dyDescent="0.3"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8:28" x14ac:dyDescent="0.3"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8:28" x14ac:dyDescent="0.3"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8:28" x14ac:dyDescent="0.3"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8:28" x14ac:dyDescent="0.3"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8:28" x14ac:dyDescent="0.3"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8:28" x14ac:dyDescent="0.3"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8:28" x14ac:dyDescent="0.3"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8:28" x14ac:dyDescent="0.3"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8:28" x14ac:dyDescent="0.3"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8:28" x14ac:dyDescent="0.3"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8:28" x14ac:dyDescent="0.3"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8:28" x14ac:dyDescent="0.3"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8:28" x14ac:dyDescent="0.3"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8:28" x14ac:dyDescent="0.3"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8:28" x14ac:dyDescent="0.3"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8:28" x14ac:dyDescent="0.3"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8:28" x14ac:dyDescent="0.3"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8:28" x14ac:dyDescent="0.3"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8:28" x14ac:dyDescent="0.3"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8:28" x14ac:dyDescent="0.3"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8:28" x14ac:dyDescent="0.3"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8:28" x14ac:dyDescent="0.3"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8:28" x14ac:dyDescent="0.3"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8:28" x14ac:dyDescent="0.3"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8:28" x14ac:dyDescent="0.3"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8:28" x14ac:dyDescent="0.3"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8:28" x14ac:dyDescent="0.3"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8:28" x14ac:dyDescent="0.3"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8:28" x14ac:dyDescent="0.3"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8:28" x14ac:dyDescent="0.3"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8:28" x14ac:dyDescent="0.3"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8:28" x14ac:dyDescent="0.3"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8:28" x14ac:dyDescent="0.3"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8:28" x14ac:dyDescent="0.3"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8:28" x14ac:dyDescent="0.3"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8:28" x14ac:dyDescent="0.3"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8:28" x14ac:dyDescent="0.3"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8:28" x14ac:dyDescent="0.3"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8:28" x14ac:dyDescent="0.3"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8:28" x14ac:dyDescent="0.3"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8:28" x14ac:dyDescent="0.3"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8:28" x14ac:dyDescent="0.3"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8:28" x14ac:dyDescent="0.3"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8:28" x14ac:dyDescent="0.3"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8:28" x14ac:dyDescent="0.3"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8:28" x14ac:dyDescent="0.3"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8:28" x14ac:dyDescent="0.3"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8:28" x14ac:dyDescent="0.3"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8:28" x14ac:dyDescent="0.3"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8:28" x14ac:dyDescent="0.3"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8:28" x14ac:dyDescent="0.3"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8:28" x14ac:dyDescent="0.3"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8:28" x14ac:dyDescent="0.3"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8:28" x14ac:dyDescent="0.3"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8:28" x14ac:dyDescent="0.3"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8:28" x14ac:dyDescent="0.3"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8:28" x14ac:dyDescent="0.3"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8:28" x14ac:dyDescent="0.3"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8:28" x14ac:dyDescent="0.3"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8:28" x14ac:dyDescent="0.3"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8:28" x14ac:dyDescent="0.3"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8:28" x14ac:dyDescent="0.3"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8:28" x14ac:dyDescent="0.3"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8:28" x14ac:dyDescent="0.3"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8:28" x14ac:dyDescent="0.3"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8:28" x14ac:dyDescent="0.3"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8:28" x14ac:dyDescent="0.3"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8:28" x14ac:dyDescent="0.3"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8:28" x14ac:dyDescent="0.3"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8:28" x14ac:dyDescent="0.3"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8:28" x14ac:dyDescent="0.3"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8:28" x14ac:dyDescent="0.3"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8:28" x14ac:dyDescent="0.3"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8:28" x14ac:dyDescent="0.3"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8:28" x14ac:dyDescent="0.3"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8:28" x14ac:dyDescent="0.3"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8:28" x14ac:dyDescent="0.3"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8:28" x14ac:dyDescent="0.3"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8:28" x14ac:dyDescent="0.3"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8:28" x14ac:dyDescent="0.3"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8:28" x14ac:dyDescent="0.3"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8:28" x14ac:dyDescent="0.3"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8:28" x14ac:dyDescent="0.3"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8:28" x14ac:dyDescent="0.3"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8:28" x14ac:dyDescent="0.3"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8:28" x14ac:dyDescent="0.3"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8:28" x14ac:dyDescent="0.3"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</sheetData>
  <mergeCells count="12">
    <mergeCell ref="A48:O48"/>
    <mergeCell ref="A49:O49"/>
    <mergeCell ref="A50:O50"/>
    <mergeCell ref="A11:O11"/>
    <mergeCell ref="A12:O12"/>
    <mergeCell ref="A13:O13"/>
    <mergeCell ref="A24:O24"/>
    <mergeCell ref="A25:O25"/>
    <mergeCell ref="A26:O26"/>
    <mergeCell ref="A37:O37"/>
    <mergeCell ref="A38:O38"/>
    <mergeCell ref="A39:O3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35"/>
  <sheetViews>
    <sheetView workbookViewId="0">
      <selection activeCell="A8" sqref="A8:Q58"/>
    </sheetView>
  </sheetViews>
  <sheetFormatPr defaultRowHeight="14.4" x14ac:dyDescent="0.3"/>
  <cols>
    <col min="1" max="1" width="15.88671875" bestFit="1" customWidth="1"/>
    <col min="2" max="2" width="21.6640625" bestFit="1" customWidth="1"/>
    <col min="3" max="3" width="14.6640625" bestFit="1" customWidth="1"/>
    <col min="11" max="11" width="9.109375" customWidth="1"/>
    <col min="12" max="12" width="9.5546875" customWidth="1"/>
  </cols>
  <sheetData>
    <row r="1" spans="1:28" ht="0.9" customHeight="1" x14ac:dyDescent="0.3"/>
    <row r="2" spans="1:28" ht="0.9" customHeight="1" x14ac:dyDescent="0.3"/>
    <row r="3" spans="1:28" ht="0.9" customHeight="1" x14ac:dyDescent="0.3"/>
    <row r="4" spans="1:28" ht="0.9" customHeight="1" x14ac:dyDescent="0.3"/>
    <row r="5" spans="1:28" ht="0.9" customHeight="1" x14ac:dyDescent="0.3"/>
    <row r="6" spans="1:28" ht="0.9" customHeight="1" x14ac:dyDescent="0.3"/>
    <row r="7" spans="1:28" ht="0.9" customHeight="1" x14ac:dyDescent="0.3"/>
    <row r="8" spans="1:28" x14ac:dyDescent="0.3">
      <c r="A8" s="38"/>
      <c r="B8" s="1" t="s">
        <v>110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8" ht="0.9" customHeight="1" x14ac:dyDescent="0.3"/>
    <row r="10" spans="1:28" ht="0.9" customHeight="1" x14ac:dyDescent="0.3"/>
    <row r="11" spans="1:28" ht="31.8" thickBot="1" x14ac:dyDescent="0.65">
      <c r="A11" s="55" t="s">
        <v>109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37"/>
      <c r="Q11" s="37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8" x14ac:dyDescent="0.35">
      <c r="A12" s="56" t="s">
        <v>113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36"/>
      <c r="Q12" s="35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.2" thickBot="1" x14ac:dyDescent="0.3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34"/>
      <c r="Q13" s="33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44.4" thickBot="1" x14ac:dyDescent="0.4">
      <c r="A14" s="17" t="s">
        <v>37</v>
      </c>
      <c r="B14" s="17" t="s">
        <v>36</v>
      </c>
      <c r="C14" s="16" t="s">
        <v>35</v>
      </c>
      <c r="D14" s="16" t="s">
        <v>34</v>
      </c>
      <c r="E14" s="16" t="s">
        <v>33</v>
      </c>
      <c r="F14" s="16" t="s">
        <v>32</v>
      </c>
      <c r="G14" s="16" t="s">
        <v>31</v>
      </c>
      <c r="H14" s="16" t="s">
        <v>112</v>
      </c>
      <c r="I14" s="16" t="s">
        <v>30</v>
      </c>
      <c r="J14" s="16" t="s">
        <v>29</v>
      </c>
      <c r="K14" s="16" t="s">
        <v>28</v>
      </c>
      <c r="L14" s="15" t="s">
        <v>111</v>
      </c>
      <c r="M14" s="16" t="s">
        <v>26</v>
      </c>
      <c r="N14" s="15" t="s">
        <v>25</v>
      </c>
      <c r="O14" s="14" t="s">
        <v>24</v>
      </c>
      <c r="P14" s="13" t="s">
        <v>23</v>
      </c>
      <c r="Q14" s="12" t="s">
        <v>22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8.600000000000001" thickTop="1" x14ac:dyDescent="0.35">
      <c r="A15" s="7" t="s">
        <v>108</v>
      </c>
      <c r="B15" s="7" t="s">
        <v>107</v>
      </c>
      <c r="C15" s="4" t="s">
        <v>96</v>
      </c>
      <c r="D15" s="4">
        <v>2792</v>
      </c>
      <c r="E15" s="4">
        <v>1</v>
      </c>
      <c r="F15" s="4">
        <v>1</v>
      </c>
      <c r="G15" s="4">
        <v>1</v>
      </c>
      <c r="H15" s="10">
        <v>3</v>
      </c>
      <c r="I15" s="4">
        <v>2</v>
      </c>
      <c r="J15" s="4">
        <v>2</v>
      </c>
      <c r="K15" s="4">
        <v>1</v>
      </c>
      <c r="L15" s="43"/>
      <c r="M15" s="42">
        <f>COUNT(E15:K15)</f>
        <v>7</v>
      </c>
      <c r="N15" s="44">
        <f>SUM(E15:K15)</f>
        <v>11</v>
      </c>
      <c r="O15" s="10">
        <v>3</v>
      </c>
      <c r="P15" s="45">
        <v>1.33</v>
      </c>
      <c r="Q15" s="8">
        <v>1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8" x14ac:dyDescent="0.35">
      <c r="A16" s="7" t="s">
        <v>106</v>
      </c>
      <c r="B16" s="7" t="s">
        <v>105</v>
      </c>
      <c r="C16" s="4" t="s">
        <v>96</v>
      </c>
      <c r="D16" s="4">
        <v>1024</v>
      </c>
      <c r="E16" s="4" t="s">
        <v>0</v>
      </c>
      <c r="F16" s="4" t="s">
        <v>0</v>
      </c>
      <c r="G16" s="4">
        <v>4</v>
      </c>
      <c r="H16" s="4">
        <v>1</v>
      </c>
      <c r="I16" s="4" t="s">
        <v>0</v>
      </c>
      <c r="J16" s="4" t="s">
        <v>0</v>
      </c>
      <c r="K16" s="4">
        <v>3</v>
      </c>
      <c r="L16" s="43"/>
      <c r="M16" s="42">
        <f>COUNT(E16:K16)</f>
        <v>3</v>
      </c>
      <c r="N16" s="44"/>
      <c r="O16" s="42"/>
      <c r="P16" s="40"/>
      <c r="Q16" s="8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8" x14ac:dyDescent="0.35">
      <c r="A17" s="7" t="s">
        <v>104</v>
      </c>
      <c r="B17" s="7" t="s">
        <v>103</v>
      </c>
      <c r="C17" s="4" t="s">
        <v>96</v>
      </c>
      <c r="D17" s="4">
        <v>1742</v>
      </c>
      <c r="E17" s="4">
        <v>7</v>
      </c>
      <c r="F17" s="4">
        <v>3</v>
      </c>
      <c r="G17" s="4">
        <v>3</v>
      </c>
      <c r="H17" s="4">
        <v>4</v>
      </c>
      <c r="I17" s="4" t="s">
        <v>0</v>
      </c>
      <c r="J17" s="4" t="s">
        <v>0</v>
      </c>
      <c r="K17" s="4">
        <v>2</v>
      </c>
      <c r="L17" s="43"/>
      <c r="M17" s="42">
        <f>COUNT(E17:K17)</f>
        <v>5</v>
      </c>
      <c r="N17" s="44">
        <f>SUM(E17:K17)</f>
        <v>19</v>
      </c>
      <c r="O17" s="42"/>
      <c r="P17" s="40">
        <v>3.8</v>
      </c>
      <c r="Q17" s="8">
        <v>3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" x14ac:dyDescent="0.35">
      <c r="A18" s="7" t="s">
        <v>102</v>
      </c>
      <c r="B18" s="7" t="s">
        <v>101</v>
      </c>
      <c r="C18" s="4" t="s">
        <v>96</v>
      </c>
      <c r="D18" s="4">
        <v>3511</v>
      </c>
      <c r="E18" s="4">
        <v>2</v>
      </c>
      <c r="F18" s="4">
        <v>2</v>
      </c>
      <c r="G18" s="4">
        <v>2</v>
      </c>
      <c r="H18" s="10">
        <v>2</v>
      </c>
      <c r="I18" s="4">
        <v>1</v>
      </c>
      <c r="J18" s="4">
        <v>1</v>
      </c>
      <c r="K18" s="4" t="s">
        <v>0</v>
      </c>
      <c r="L18" s="43"/>
      <c r="M18" s="42">
        <f>COUNT(E18:K18)</f>
        <v>6</v>
      </c>
      <c r="N18" s="44">
        <f>SUM(E18:K18)</f>
        <v>10</v>
      </c>
      <c r="O18" s="10">
        <v>2</v>
      </c>
      <c r="P18" s="40">
        <v>1.6</v>
      </c>
      <c r="Q18" s="8">
        <v>2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8" x14ac:dyDescent="0.35">
      <c r="A19" s="7" t="s">
        <v>100</v>
      </c>
      <c r="B19" s="7" t="s">
        <v>99</v>
      </c>
      <c r="C19" s="4" t="s">
        <v>96</v>
      </c>
      <c r="D19" s="4">
        <v>1248</v>
      </c>
      <c r="E19" s="4">
        <v>4</v>
      </c>
      <c r="F19" s="4">
        <v>5</v>
      </c>
      <c r="G19" s="4" t="s">
        <v>0</v>
      </c>
      <c r="H19" s="4" t="s">
        <v>0</v>
      </c>
      <c r="I19" s="4" t="s">
        <v>0</v>
      </c>
      <c r="J19" s="41"/>
      <c r="K19" s="4" t="s">
        <v>0</v>
      </c>
      <c r="L19" s="43"/>
      <c r="M19" s="42"/>
      <c r="N19" s="44"/>
      <c r="O19" s="42"/>
      <c r="P19" s="40"/>
      <c r="Q19" s="8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8" x14ac:dyDescent="0.35">
      <c r="A20" s="7" t="s">
        <v>98</v>
      </c>
      <c r="B20" s="7" t="s">
        <v>97</v>
      </c>
      <c r="C20" s="4" t="s">
        <v>96</v>
      </c>
      <c r="D20" s="4"/>
      <c r="E20" s="4" t="s">
        <v>0</v>
      </c>
      <c r="F20" s="4" t="s">
        <v>0</v>
      </c>
      <c r="G20" s="4" t="s">
        <v>0</v>
      </c>
      <c r="H20" s="4" t="s">
        <v>0</v>
      </c>
      <c r="I20" s="4" t="s">
        <v>0</v>
      </c>
      <c r="J20" s="41"/>
      <c r="K20" s="4" t="s">
        <v>0</v>
      </c>
      <c r="L20" s="43"/>
      <c r="M20" s="42"/>
      <c r="N20" s="44"/>
      <c r="O20" s="42"/>
      <c r="P20" s="40"/>
      <c r="Q20" s="8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8" x14ac:dyDescent="0.35">
      <c r="A21" s="7" t="s">
        <v>95</v>
      </c>
      <c r="B21" s="6" t="s">
        <v>94</v>
      </c>
      <c r="C21" s="4" t="s">
        <v>93</v>
      </c>
      <c r="D21" s="4">
        <v>826</v>
      </c>
      <c r="E21" s="4">
        <v>3</v>
      </c>
      <c r="F21" s="4">
        <v>4</v>
      </c>
      <c r="G21" s="4">
        <v>5</v>
      </c>
      <c r="H21" s="4">
        <v>5</v>
      </c>
      <c r="I21" s="4" t="s">
        <v>0</v>
      </c>
      <c r="J21" s="41"/>
      <c r="K21" s="4">
        <v>4</v>
      </c>
      <c r="L21" s="43"/>
      <c r="M21" s="42">
        <f>COUNT(E21:K21)</f>
        <v>5</v>
      </c>
      <c r="N21" s="44">
        <f>SUM(E21:K21)</f>
        <v>21</v>
      </c>
      <c r="O21" s="42"/>
      <c r="P21" s="40">
        <v>4.2</v>
      </c>
      <c r="Q21" s="8">
        <v>4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" x14ac:dyDescent="0.35">
      <c r="A22" s="7" t="s">
        <v>92</v>
      </c>
      <c r="B22" s="6" t="s">
        <v>91</v>
      </c>
      <c r="C22" s="4" t="s">
        <v>90</v>
      </c>
      <c r="D22" s="4"/>
      <c r="E22" s="4" t="s">
        <v>0</v>
      </c>
      <c r="F22" s="4" t="s">
        <v>0</v>
      </c>
      <c r="G22" s="4" t="s">
        <v>0</v>
      </c>
      <c r="H22" s="4" t="s">
        <v>0</v>
      </c>
      <c r="I22" s="4" t="s">
        <v>0</v>
      </c>
      <c r="J22" s="41"/>
      <c r="K22" s="4" t="s">
        <v>0</v>
      </c>
      <c r="L22" s="43"/>
      <c r="M22" s="42"/>
      <c r="N22" s="44"/>
      <c r="O22" s="41"/>
      <c r="P22" s="40"/>
      <c r="Q22" s="2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8" x14ac:dyDescent="0.35">
      <c r="A23" s="7" t="s">
        <v>89</v>
      </c>
      <c r="B23" s="6" t="s">
        <v>88</v>
      </c>
      <c r="C23" s="4" t="s">
        <v>87</v>
      </c>
      <c r="D23" s="4">
        <v>119</v>
      </c>
      <c r="E23" s="4">
        <v>5</v>
      </c>
      <c r="F23" s="4" t="s">
        <v>0</v>
      </c>
      <c r="G23" s="4" t="s">
        <v>0</v>
      </c>
      <c r="H23" s="4" t="s">
        <v>0</v>
      </c>
      <c r="I23" s="4" t="s">
        <v>0</v>
      </c>
      <c r="J23" s="41"/>
      <c r="K23" s="41"/>
      <c r="L23" s="43"/>
      <c r="M23" s="42">
        <f>COUNT(E23:K23)</f>
        <v>1</v>
      </c>
      <c r="N23" s="44"/>
      <c r="O23" s="41"/>
      <c r="P23" s="40"/>
      <c r="Q23" s="2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31.8" thickBot="1" x14ac:dyDescent="0.65">
      <c r="A24" s="55" t="s">
        <v>86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8" x14ac:dyDescent="0.35">
      <c r="A25" s="60" t="s">
        <v>113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32"/>
      <c r="Q25" s="3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6.2" thickBot="1" x14ac:dyDescent="0.3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30"/>
      <c r="Q26" s="29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44.4" thickBot="1" x14ac:dyDescent="0.4">
      <c r="A27" s="17" t="s">
        <v>37</v>
      </c>
      <c r="B27" s="17" t="s">
        <v>36</v>
      </c>
      <c r="C27" s="16" t="s">
        <v>35</v>
      </c>
      <c r="D27" s="16" t="s">
        <v>34</v>
      </c>
      <c r="E27" s="16" t="s">
        <v>33</v>
      </c>
      <c r="F27" s="16" t="s">
        <v>32</v>
      </c>
      <c r="G27" s="16" t="s">
        <v>31</v>
      </c>
      <c r="H27" s="16" t="s">
        <v>112</v>
      </c>
      <c r="I27" s="16" t="s">
        <v>30</v>
      </c>
      <c r="J27" s="16" t="s">
        <v>29</v>
      </c>
      <c r="K27" s="16" t="s">
        <v>28</v>
      </c>
      <c r="L27" s="15" t="s">
        <v>111</v>
      </c>
      <c r="M27" s="16" t="s">
        <v>26</v>
      </c>
      <c r="N27" s="15" t="s">
        <v>25</v>
      </c>
      <c r="O27" s="14" t="s">
        <v>24</v>
      </c>
      <c r="P27" s="13" t="s">
        <v>23</v>
      </c>
      <c r="Q27" s="12" t="s">
        <v>22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8.600000000000001" thickTop="1" x14ac:dyDescent="0.35">
      <c r="A28" s="7" t="s">
        <v>85</v>
      </c>
      <c r="B28" s="7" t="s">
        <v>84</v>
      </c>
      <c r="C28" s="6" t="s">
        <v>83</v>
      </c>
      <c r="D28" s="4">
        <v>75</v>
      </c>
      <c r="E28" s="4">
        <v>3</v>
      </c>
      <c r="F28" s="4">
        <v>5</v>
      </c>
      <c r="G28" s="4" t="s">
        <v>0</v>
      </c>
      <c r="H28" s="4" t="s">
        <v>0</v>
      </c>
      <c r="I28" s="4">
        <v>2</v>
      </c>
      <c r="J28" s="4">
        <v>2</v>
      </c>
      <c r="K28" s="4">
        <v>1</v>
      </c>
      <c r="L28" s="43"/>
      <c r="M28" s="42">
        <f>COUNT(E28:K28)</f>
        <v>5</v>
      </c>
      <c r="N28" s="44">
        <f>SUM(E28:K28)</f>
        <v>13</v>
      </c>
      <c r="O28" s="42"/>
      <c r="P28" s="45">
        <v>2.6</v>
      </c>
      <c r="Q28" s="8">
        <v>4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8" x14ac:dyDescent="0.35">
      <c r="A29" s="7" t="s">
        <v>82</v>
      </c>
      <c r="B29" s="7" t="s">
        <v>81</v>
      </c>
      <c r="C29" s="6" t="s">
        <v>80</v>
      </c>
      <c r="D29" s="4">
        <v>1183</v>
      </c>
      <c r="E29" s="4" t="s">
        <v>0</v>
      </c>
      <c r="F29" s="4" t="s">
        <v>0</v>
      </c>
      <c r="G29" s="4" t="s">
        <v>0</v>
      </c>
      <c r="H29" s="4" t="s">
        <v>0</v>
      </c>
      <c r="I29" s="4" t="s">
        <v>0</v>
      </c>
      <c r="J29" s="4" t="s">
        <v>0</v>
      </c>
      <c r="K29" s="4" t="s">
        <v>0</v>
      </c>
      <c r="L29" s="43"/>
      <c r="M29" s="42"/>
      <c r="N29" s="48"/>
      <c r="O29" s="42"/>
      <c r="P29" s="40"/>
      <c r="Q29" s="8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8" x14ac:dyDescent="0.35">
      <c r="A30" s="7" t="s">
        <v>79</v>
      </c>
      <c r="B30" s="7" t="s">
        <v>78</v>
      </c>
      <c r="C30" s="6" t="s">
        <v>77</v>
      </c>
      <c r="D30" s="4">
        <v>14755</v>
      </c>
      <c r="E30" s="4" t="s">
        <v>0</v>
      </c>
      <c r="F30" s="4" t="s">
        <v>0</v>
      </c>
      <c r="G30" s="4" t="s">
        <v>0</v>
      </c>
      <c r="H30" s="4" t="s">
        <v>0</v>
      </c>
      <c r="I30" s="4" t="s">
        <v>0</v>
      </c>
      <c r="J30" s="4" t="s">
        <v>0</v>
      </c>
      <c r="K30" s="4" t="s">
        <v>0</v>
      </c>
      <c r="L30" s="43"/>
      <c r="M30" s="42"/>
      <c r="N30" s="48"/>
      <c r="O30" s="42"/>
      <c r="P30" s="40"/>
      <c r="Q30" s="8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8" x14ac:dyDescent="0.35">
      <c r="A31" s="7" t="s">
        <v>76</v>
      </c>
      <c r="B31" s="7" t="s">
        <v>75</v>
      </c>
      <c r="C31" s="6" t="s">
        <v>72</v>
      </c>
      <c r="D31" s="4">
        <v>1776</v>
      </c>
      <c r="E31" s="4" t="s">
        <v>0</v>
      </c>
      <c r="F31" s="4" t="s">
        <v>0</v>
      </c>
      <c r="G31" s="4" t="s">
        <v>0</v>
      </c>
      <c r="H31" s="4" t="s">
        <v>0</v>
      </c>
      <c r="I31" s="4" t="s">
        <v>0</v>
      </c>
      <c r="J31" s="4" t="s">
        <v>0</v>
      </c>
      <c r="K31" s="4" t="s">
        <v>0</v>
      </c>
      <c r="L31" s="43"/>
      <c r="M31" s="42"/>
      <c r="N31" s="48"/>
      <c r="O31" s="42"/>
      <c r="P31" s="40"/>
      <c r="Q31" s="8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8" x14ac:dyDescent="0.35">
      <c r="A32" s="7" t="s">
        <v>74</v>
      </c>
      <c r="B32" s="7" t="s">
        <v>73</v>
      </c>
      <c r="C32" s="6" t="s">
        <v>72</v>
      </c>
      <c r="D32" s="4">
        <v>556</v>
      </c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  <c r="J32" s="4" t="s">
        <v>0</v>
      </c>
      <c r="K32" s="4" t="s">
        <v>0</v>
      </c>
      <c r="L32" s="43"/>
      <c r="M32" s="42"/>
      <c r="N32" s="48"/>
      <c r="O32" s="42"/>
      <c r="P32" s="40"/>
      <c r="Q32" s="8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8" x14ac:dyDescent="0.35">
      <c r="A33" s="7" t="s">
        <v>71</v>
      </c>
      <c r="B33" s="7" t="s">
        <v>70</v>
      </c>
      <c r="C33" s="6" t="s">
        <v>67</v>
      </c>
      <c r="D33" s="4">
        <v>212</v>
      </c>
      <c r="E33" s="4">
        <v>1</v>
      </c>
      <c r="F33" s="4">
        <v>1</v>
      </c>
      <c r="G33" s="4">
        <v>1</v>
      </c>
      <c r="H33" s="4">
        <v>1</v>
      </c>
      <c r="I33" s="4" t="s">
        <v>0</v>
      </c>
      <c r="J33" s="4" t="s">
        <v>0</v>
      </c>
      <c r="K33" s="4">
        <v>1</v>
      </c>
      <c r="L33" s="43"/>
      <c r="M33" s="42">
        <f>COUNT(E33:K33)</f>
        <v>5</v>
      </c>
      <c r="N33" s="44">
        <f>SUM(E33:K33)</f>
        <v>5</v>
      </c>
      <c r="O33" s="42"/>
      <c r="P33" s="40">
        <v>1</v>
      </c>
      <c r="Q33" s="8">
        <v>1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8" x14ac:dyDescent="0.35">
      <c r="A34" s="7" t="s">
        <v>69</v>
      </c>
      <c r="B34" s="7" t="s">
        <v>68</v>
      </c>
      <c r="C34" s="6" t="s">
        <v>67</v>
      </c>
      <c r="D34" s="4">
        <v>330</v>
      </c>
      <c r="E34" s="4">
        <v>2</v>
      </c>
      <c r="F34" s="4">
        <v>2</v>
      </c>
      <c r="G34" s="4">
        <v>2.5</v>
      </c>
      <c r="H34" s="4">
        <v>2.5</v>
      </c>
      <c r="I34" s="4" t="s">
        <v>0</v>
      </c>
      <c r="J34" s="4" t="s">
        <v>0</v>
      </c>
      <c r="K34" s="4">
        <v>2</v>
      </c>
      <c r="L34" s="43"/>
      <c r="M34" s="42">
        <f>COUNT(E34:K34)</f>
        <v>5</v>
      </c>
      <c r="N34" s="44">
        <f>SUM(E34:K34)</f>
        <v>11</v>
      </c>
      <c r="O34" s="42"/>
      <c r="P34" s="40">
        <v>2.2000000000000002</v>
      </c>
      <c r="Q34" s="8">
        <v>2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8" x14ac:dyDescent="0.35">
      <c r="A35" s="7" t="s">
        <v>66</v>
      </c>
      <c r="B35" s="7" t="s">
        <v>65</v>
      </c>
      <c r="C35" s="6" t="s">
        <v>64</v>
      </c>
      <c r="D35" s="4">
        <v>6</v>
      </c>
      <c r="E35" s="4">
        <v>4</v>
      </c>
      <c r="F35" s="4">
        <v>3</v>
      </c>
      <c r="G35" s="4" t="s">
        <v>0</v>
      </c>
      <c r="H35" s="4" t="s">
        <v>0</v>
      </c>
      <c r="I35" s="4">
        <v>1</v>
      </c>
      <c r="J35" s="4">
        <v>1</v>
      </c>
      <c r="K35" s="4">
        <v>3</v>
      </c>
      <c r="L35" s="43"/>
      <c r="M35" s="42">
        <f>COUNT(E35:K35)</f>
        <v>5</v>
      </c>
      <c r="N35" s="44">
        <f>SUM(E35:K35)</f>
        <v>12</v>
      </c>
      <c r="O35" s="42"/>
      <c r="P35" s="40">
        <v>2.4</v>
      </c>
      <c r="Q35" s="8">
        <v>3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8" x14ac:dyDescent="0.35">
      <c r="A36" s="7" t="s">
        <v>63</v>
      </c>
      <c r="B36" s="7" t="s">
        <v>62</v>
      </c>
      <c r="C36" s="6" t="s">
        <v>61</v>
      </c>
      <c r="D36" s="4">
        <v>1687</v>
      </c>
      <c r="E36" s="4" t="s">
        <v>0</v>
      </c>
      <c r="F36" s="4" t="s">
        <v>0</v>
      </c>
      <c r="G36" s="4" t="s">
        <v>0</v>
      </c>
      <c r="H36" s="4" t="s">
        <v>0</v>
      </c>
      <c r="I36" s="4" t="s">
        <v>0</v>
      </c>
      <c r="J36" s="4" t="s">
        <v>0</v>
      </c>
      <c r="K36" s="4" t="s">
        <v>0</v>
      </c>
      <c r="L36" s="43"/>
      <c r="M36" s="42"/>
      <c r="N36" s="48"/>
      <c r="O36" s="42"/>
      <c r="P36" s="40"/>
      <c r="Q36" s="8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31.8" thickBot="1" x14ac:dyDescent="0.65">
      <c r="A37" s="55" t="s">
        <v>60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8" x14ac:dyDescent="0.35">
      <c r="A38" s="64" t="s">
        <v>113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28"/>
      <c r="Q38" s="27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6.2" thickBot="1" x14ac:dyDescent="0.35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26"/>
      <c r="Q39" s="25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44.4" thickBot="1" x14ac:dyDescent="0.4">
      <c r="A40" s="17" t="s">
        <v>37</v>
      </c>
      <c r="B40" s="17" t="s">
        <v>36</v>
      </c>
      <c r="C40" s="16" t="s">
        <v>35</v>
      </c>
      <c r="D40" s="16" t="s">
        <v>34</v>
      </c>
      <c r="E40" s="16" t="s">
        <v>33</v>
      </c>
      <c r="F40" s="16" t="s">
        <v>32</v>
      </c>
      <c r="G40" s="16" t="s">
        <v>31</v>
      </c>
      <c r="H40" s="16" t="s">
        <v>112</v>
      </c>
      <c r="I40" s="16" t="s">
        <v>30</v>
      </c>
      <c r="J40" s="16" t="s">
        <v>29</v>
      </c>
      <c r="K40" s="16" t="s">
        <v>28</v>
      </c>
      <c r="L40" s="15" t="s">
        <v>111</v>
      </c>
      <c r="M40" s="16" t="s">
        <v>26</v>
      </c>
      <c r="N40" s="15" t="s">
        <v>25</v>
      </c>
      <c r="O40" s="14" t="s">
        <v>24</v>
      </c>
      <c r="P40" s="13" t="s">
        <v>23</v>
      </c>
      <c r="Q40" s="12" t="s">
        <v>22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8.600000000000001" thickTop="1" x14ac:dyDescent="0.35">
      <c r="A41" s="7" t="s">
        <v>59</v>
      </c>
      <c r="B41" s="7" t="s">
        <v>58</v>
      </c>
      <c r="C41" s="23" t="s">
        <v>57</v>
      </c>
      <c r="D41" s="4">
        <v>1309</v>
      </c>
      <c r="E41" s="4">
        <v>2</v>
      </c>
      <c r="F41" s="4">
        <v>2</v>
      </c>
      <c r="G41" s="4">
        <v>3</v>
      </c>
      <c r="H41" s="4">
        <v>3</v>
      </c>
      <c r="I41" s="4">
        <v>1</v>
      </c>
      <c r="J41" s="4">
        <v>1</v>
      </c>
      <c r="K41" s="10">
        <v>3</v>
      </c>
      <c r="L41" s="43"/>
      <c r="M41" s="42">
        <f>COUNT(E41:K41)</f>
        <v>7</v>
      </c>
      <c r="N41" s="44">
        <f>SUM(E41:K41)</f>
        <v>15</v>
      </c>
      <c r="O41" s="10">
        <v>3</v>
      </c>
      <c r="P41" s="45">
        <v>2</v>
      </c>
      <c r="Q41" s="8">
        <v>3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8" x14ac:dyDescent="0.35">
      <c r="A42" s="7" t="s">
        <v>55</v>
      </c>
      <c r="B42" s="7" t="s">
        <v>54</v>
      </c>
      <c r="C42" s="23" t="s">
        <v>51</v>
      </c>
      <c r="D42" s="4">
        <v>470</v>
      </c>
      <c r="E42" s="4">
        <v>1</v>
      </c>
      <c r="F42" s="4">
        <v>1</v>
      </c>
      <c r="G42" s="4">
        <v>2</v>
      </c>
      <c r="H42" s="4">
        <v>2</v>
      </c>
      <c r="I42" s="4">
        <v>2</v>
      </c>
      <c r="J42" s="4">
        <v>2</v>
      </c>
      <c r="K42" s="10">
        <v>3</v>
      </c>
      <c r="L42" s="43"/>
      <c r="M42" s="42">
        <f>COUNT(E42:K42)</f>
        <v>7</v>
      </c>
      <c r="N42" s="44">
        <f>SUM(E42:K42)</f>
        <v>13</v>
      </c>
      <c r="O42" s="10">
        <v>3</v>
      </c>
      <c r="P42" s="40">
        <v>1.67</v>
      </c>
      <c r="Q42" s="8">
        <v>2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8" x14ac:dyDescent="0.35">
      <c r="A43" s="7" t="s">
        <v>53</v>
      </c>
      <c r="B43" s="7" t="s">
        <v>52</v>
      </c>
      <c r="C43" s="23" t="s">
        <v>51</v>
      </c>
      <c r="D43" s="4">
        <v>23</v>
      </c>
      <c r="E43" s="4" t="s">
        <v>0</v>
      </c>
      <c r="F43" s="4" t="s">
        <v>0</v>
      </c>
      <c r="G43" s="4" t="s">
        <v>0</v>
      </c>
      <c r="H43" s="4" t="s">
        <v>0</v>
      </c>
      <c r="I43" s="4" t="s">
        <v>0</v>
      </c>
      <c r="J43" s="4" t="s">
        <v>0</v>
      </c>
      <c r="K43" s="4" t="s">
        <v>0</v>
      </c>
      <c r="L43" s="43"/>
      <c r="M43" s="42"/>
      <c r="N43" s="44"/>
      <c r="O43" s="42"/>
      <c r="P43" s="45"/>
      <c r="Q43" s="8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8" x14ac:dyDescent="0.35">
      <c r="A44" s="7" t="s">
        <v>50</v>
      </c>
      <c r="B44" s="7" t="s">
        <v>49</v>
      </c>
      <c r="C44" s="23" t="s">
        <v>48</v>
      </c>
      <c r="D44" s="4">
        <v>1256</v>
      </c>
      <c r="E44" s="10">
        <v>2</v>
      </c>
      <c r="F44" s="4">
        <v>2</v>
      </c>
      <c r="G44" s="4">
        <v>1</v>
      </c>
      <c r="H44" s="4">
        <v>1</v>
      </c>
      <c r="I44" s="4">
        <v>1.5</v>
      </c>
      <c r="J44" s="4">
        <v>1.5</v>
      </c>
      <c r="K44" s="4" t="s">
        <v>0</v>
      </c>
      <c r="L44" s="43"/>
      <c r="M44" s="42">
        <f>COUNT(E44:K44)</f>
        <v>6</v>
      </c>
      <c r="N44" s="44">
        <f>SUM(E44:K44)</f>
        <v>9</v>
      </c>
      <c r="O44" s="10">
        <v>2</v>
      </c>
      <c r="P44" s="40">
        <v>1.4</v>
      </c>
      <c r="Q44" s="8">
        <v>1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8" x14ac:dyDescent="0.35">
      <c r="A45" s="7" t="s">
        <v>47</v>
      </c>
      <c r="B45" s="7" t="s">
        <v>46</v>
      </c>
      <c r="C45" s="23" t="s">
        <v>45</v>
      </c>
      <c r="D45" s="4">
        <v>153</v>
      </c>
      <c r="E45" s="4" t="s">
        <v>0</v>
      </c>
      <c r="F45" s="4" t="s">
        <v>0</v>
      </c>
      <c r="G45" s="4" t="s">
        <v>114</v>
      </c>
      <c r="H45" s="4" t="s">
        <v>114</v>
      </c>
      <c r="I45" s="4" t="s">
        <v>0</v>
      </c>
      <c r="J45" s="4" t="s">
        <v>0</v>
      </c>
      <c r="K45" s="4" t="s">
        <v>0</v>
      </c>
      <c r="L45" s="43"/>
      <c r="M45" s="42"/>
      <c r="N45" s="48"/>
      <c r="O45" s="42"/>
      <c r="P45" s="40"/>
      <c r="Q45" s="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8" x14ac:dyDescent="0.35">
      <c r="A46" s="7" t="s">
        <v>44</v>
      </c>
      <c r="B46" s="7" t="s">
        <v>43</v>
      </c>
      <c r="C46" s="23" t="s">
        <v>41</v>
      </c>
      <c r="D46" s="4">
        <v>14942</v>
      </c>
      <c r="E46" s="4" t="s">
        <v>0</v>
      </c>
      <c r="F46" s="4" t="s">
        <v>0</v>
      </c>
      <c r="G46" s="4" t="s">
        <v>0</v>
      </c>
      <c r="H46" s="4" t="s">
        <v>0</v>
      </c>
      <c r="I46" s="4" t="s">
        <v>0</v>
      </c>
      <c r="J46" s="4" t="s">
        <v>0</v>
      </c>
      <c r="K46" s="4" t="s">
        <v>0</v>
      </c>
      <c r="L46" s="47"/>
      <c r="M46" s="46"/>
      <c r="N46" s="46"/>
      <c r="O46" s="41"/>
      <c r="P46" s="40"/>
      <c r="Q46" s="2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8" x14ac:dyDescent="0.35">
      <c r="A47" s="7" t="s">
        <v>42</v>
      </c>
      <c r="B47" s="7"/>
      <c r="C47" s="23" t="s">
        <v>41</v>
      </c>
      <c r="D47" s="4" t="s">
        <v>40</v>
      </c>
      <c r="E47" s="4" t="s">
        <v>0</v>
      </c>
      <c r="F47" s="4" t="s">
        <v>0</v>
      </c>
      <c r="G47" s="4" t="s">
        <v>0</v>
      </c>
      <c r="H47" s="4" t="s">
        <v>0</v>
      </c>
      <c r="I47" s="4" t="s">
        <v>0</v>
      </c>
      <c r="J47" s="4" t="s">
        <v>0</v>
      </c>
      <c r="K47" s="4" t="s">
        <v>0</v>
      </c>
      <c r="L47" s="47"/>
      <c r="M47" s="46"/>
      <c r="N47" s="46"/>
      <c r="O47" s="41"/>
      <c r="P47" s="40"/>
      <c r="Q47" s="2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31.8" thickBot="1" x14ac:dyDescent="0.65">
      <c r="A48" s="55" t="s">
        <v>39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8" x14ac:dyDescent="0.35">
      <c r="A49" s="68" t="s">
        <v>113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21"/>
      <c r="Q49" s="20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6.2" thickBot="1" x14ac:dyDescent="0.3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19"/>
      <c r="Q50" s="18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44.4" thickBot="1" x14ac:dyDescent="0.4">
      <c r="A51" s="17" t="s">
        <v>37</v>
      </c>
      <c r="B51" s="17" t="s">
        <v>36</v>
      </c>
      <c r="C51" s="16" t="s">
        <v>35</v>
      </c>
      <c r="D51" s="16" t="s">
        <v>34</v>
      </c>
      <c r="E51" s="16" t="s">
        <v>33</v>
      </c>
      <c r="F51" s="16" t="s">
        <v>32</v>
      </c>
      <c r="G51" s="16" t="s">
        <v>31</v>
      </c>
      <c r="H51" s="16" t="s">
        <v>112</v>
      </c>
      <c r="I51" s="16" t="s">
        <v>30</v>
      </c>
      <c r="J51" s="16" t="s">
        <v>29</v>
      </c>
      <c r="K51" s="16" t="s">
        <v>28</v>
      </c>
      <c r="L51" s="15" t="s">
        <v>111</v>
      </c>
      <c r="M51" s="16" t="s">
        <v>26</v>
      </c>
      <c r="N51" s="15" t="s">
        <v>25</v>
      </c>
      <c r="O51" s="14" t="s">
        <v>24</v>
      </c>
      <c r="P51" s="13" t="s">
        <v>23</v>
      </c>
      <c r="Q51" s="12" t="s">
        <v>22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8.600000000000001" thickTop="1" x14ac:dyDescent="0.35">
      <c r="A52" s="7" t="s">
        <v>21</v>
      </c>
      <c r="B52" s="7" t="s">
        <v>20</v>
      </c>
      <c r="C52" s="6" t="s">
        <v>19</v>
      </c>
      <c r="D52" s="4">
        <v>485</v>
      </c>
      <c r="E52" s="4" t="s">
        <v>0</v>
      </c>
      <c r="F52" s="4" t="s">
        <v>0</v>
      </c>
      <c r="G52" s="4" t="s">
        <v>0</v>
      </c>
      <c r="H52" s="4" t="s">
        <v>0</v>
      </c>
      <c r="I52" s="4" t="s">
        <v>0</v>
      </c>
      <c r="J52" s="4" t="s">
        <v>0</v>
      </c>
      <c r="K52" s="4" t="s">
        <v>0</v>
      </c>
      <c r="L52" s="43"/>
      <c r="M52" s="42"/>
      <c r="N52" s="46"/>
      <c r="O52" s="42"/>
      <c r="P52" s="45"/>
      <c r="Q52" s="2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8" x14ac:dyDescent="0.35">
      <c r="A53" s="7" t="s">
        <v>18</v>
      </c>
      <c r="B53" s="7" t="s">
        <v>17</v>
      </c>
      <c r="C53" s="6" t="s">
        <v>16</v>
      </c>
      <c r="D53" s="4">
        <v>505</v>
      </c>
      <c r="E53" s="4">
        <v>3</v>
      </c>
      <c r="F53" s="4">
        <v>3</v>
      </c>
      <c r="G53" s="10">
        <v>4</v>
      </c>
      <c r="H53" s="4">
        <v>4</v>
      </c>
      <c r="I53" s="4">
        <v>2</v>
      </c>
      <c r="J53" s="4">
        <v>1</v>
      </c>
      <c r="K53" s="4">
        <v>2</v>
      </c>
      <c r="L53" s="43"/>
      <c r="M53" s="42">
        <f>COUNT(E53:K53)</f>
        <v>7</v>
      </c>
      <c r="N53" s="44">
        <f>SUM(E53:K53)</f>
        <v>19</v>
      </c>
      <c r="O53" s="10">
        <v>4</v>
      </c>
      <c r="P53" s="40">
        <v>2.5</v>
      </c>
      <c r="Q53" s="2">
        <v>3</v>
      </c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8" x14ac:dyDescent="0.35">
      <c r="A54" s="7" t="s">
        <v>15</v>
      </c>
      <c r="B54" s="7" t="s">
        <v>14</v>
      </c>
      <c r="C54" s="6" t="s">
        <v>13</v>
      </c>
      <c r="D54" s="4">
        <v>97</v>
      </c>
      <c r="E54" s="4" t="s">
        <v>0</v>
      </c>
      <c r="F54" s="4" t="s">
        <v>0</v>
      </c>
      <c r="G54" s="4" t="s">
        <v>0</v>
      </c>
      <c r="H54" s="4" t="s">
        <v>0</v>
      </c>
      <c r="I54" s="4" t="s">
        <v>0</v>
      </c>
      <c r="J54" s="4" t="s">
        <v>0</v>
      </c>
      <c r="K54" s="4">
        <v>5</v>
      </c>
      <c r="L54" s="43"/>
      <c r="M54" s="42">
        <f>COUNT(E54:K54)</f>
        <v>1</v>
      </c>
      <c r="N54" s="44"/>
      <c r="O54" s="42"/>
      <c r="P54" s="40"/>
      <c r="Q54" s="2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8" x14ac:dyDescent="0.35">
      <c r="A55" s="7" t="s">
        <v>12</v>
      </c>
      <c r="B55" s="7" t="s">
        <v>11</v>
      </c>
      <c r="C55" s="6" t="s">
        <v>10</v>
      </c>
      <c r="D55" s="4">
        <v>144</v>
      </c>
      <c r="E55" s="4" t="s">
        <v>0</v>
      </c>
      <c r="F55" s="4" t="s">
        <v>0</v>
      </c>
      <c r="G55" s="4">
        <v>3</v>
      </c>
      <c r="H55" s="4">
        <v>2</v>
      </c>
      <c r="I55" s="4" t="s">
        <v>0</v>
      </c>
      <c r="J55" s="4" t="s">
        <v>0</v>
      </c>
      <c r="K55" s="4">
        <v>3</v>
      </c>
      <c r="L55" s="43"/>
      <c r="M55" s="42">
        <f>COUNT(E55:K55)</f>
        <v>3</v>
      </c>
      <c r="N55" s="44"/>
      <c r="O55" s="42"/>
      <c r="P55" s="40"/>
      <c r="Q55" s="2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8" x14ac:dyDescent="0.35">
      <c r="A56" s="7" t="s">
        <v>9</v>
      </c>
      <c r="B56" s="7" t="s">
        <v>8</v>
      </c>
      <c r="C56" s="6" t="s">
        <v>7</v>
      </c>
      <c r="D56" s="4">
        <v>5155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10">
        <v>2</v>
      </c>
      <c r="K56" s="4" t="s">
        <v>0</v>
      </c>
      <c r="L56" s="43"/>
      <c r="M56" s="42">
        <f>COUNT(E56:K56)</f>
        <v>6</v>
      </c>
      <c r="N56" s="44">
        <f>SUM(E56:K56)</f>
        <v>7</v>
      </c>
      <c r="O56" s="10">
        <v>2</v>
      </c>
      <c r="P56" s="40">
        <v>1</v>
      </c>
      <c r="Q56" s="2">
        <v>1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8" x14ac:dyDescent="0.35">
      <c r="A57" s="7" t="s">
        <v>6</v>
      </c>
      <c r="B57" s="7" t="s">
        <v>5</v>
      </c>
      <c r="C57" s="6" t="s">
        <v>4</v>
      </c>
      <c r="D57" s="4"/>
      <c r="E57" s="4">
        <v>2</v>
      </c>
      <c r="F57" s="4">
        <v>2</v>
      </c>
      <c r="G57" s="4">
        <v>2</v>
      </c>
      <c r="H57" s="4">
        <v>3</v>
      </c>
      <c r="I57" s="4" t="s">
        <v>0</v>
      </c>
      <c r="J57" s="4" t="s">
        <v>0</v>
      </c>
      <c r="K57" s="4">
        <v>1</v>
      </c>
      <c r="L57" s="43"/>
      <c r="M57" s="42">
        <f>COUNT(E57:K57)</f>
        <v>5</v>
      </c>
      <c r="N57" s="44">
        <f>SUM(E57:K57)</f>
        <v>10</v>
      </c>
      <c r="O57" s="41"/>
      <c r="P57" s="40">
        <v>2</v>
      </c>
      <c r="Q57" s="2">
        <v>2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8" x14ac:dyDescent="0.35">
      <c r="A58" s="7" t="s">
        <v>3</v>
      </c>
      <c r="B58" s="7" t="s">
        <v>2</v>
      </c>
      <c r="C58" s="6" t="s">
        <v>1</v>
      </c>
      <c r="D58" s="4">
        <v>222</v>
      </c>
      <c r="E58" s="4" t="s">
        <v>0</v>
      </c>
      <c r="F58" s="4" t="s">
        <v>0</v>
      </c>
      <c r="G58" s="4" t="s">
        <v>0</v>
      </c>
      <c r="H58" s="4" t="s">
        <v>0</v>
      </c>
      <c r="I58" s="4" t="s">
        <v>0</v>
      </c>
      <c r="J58" s="4" t="s">
        <v>0</v>
      </c>
      <c r="K58" s="4" t="s">
        <v>0</v>
      </c>
      <c r="L58" s="43"/>
      <c r="M58" s="42"/>
      <c r="N58" s="42"/>
      <c r="O58" s="41"/>
      <c r="P58" s="40"/>
      <c r="Q58" s="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8" x14ac:dyDescent="0.35">
      <c r="B59" s="1"/>
      <c r="C59" s="1"/>
      <c r="D59" s="1"/>
      <c r="E59" s="1"/>
      <c r="F59" s="1"/>
      <c r="G59" s="1"/>
      <c r="H59" s="1"/>
      <c r="I59" s="39" t="s">
        <v>0</v>
      </c>
      <c r="J59" s="39" t="s">
        <v>0</v>
      </c>
      <c r="K59" s="39" t="s"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2:28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2:28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2:28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2:28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2:28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2:28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2:28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2:28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2:28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2:28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2:28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2:28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2:28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2:28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2:28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2:28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2:28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2:28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2:28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2:28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2:28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2:28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2:28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2:28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2:28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2:28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2:28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2:28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2:28" x14ac:dyDescent="0.3"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2:28" x14ac:dyDescent="0.3"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2:28" x14ac:dyDescent="0.3"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8:28" x14ac:dyDescent="0.3"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8:28" x14ac:dyDescent="0.3"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8:28" x14ac:dyDescent="0.3"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8:28" x14ac:dyDescent="0.3"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8:28" x14ac:dyDescent="0.3"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8:28" x14ac:dyDescent="0.3"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8:28" x14ac:dyDescent="0.3"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8:28" x14ac:dyDescent="0.3"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8:28" x14ac:dyDescent="0.3"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8:28" x14ac:dyDescent="0.3"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8:28" x14ac:dyDescent="0.3"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8:28" x14ac:dyDescent="0.3"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8:28" x14ac:dyDescent="0.3"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8:28" x14ac:dyDescent="0.3"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8:28" x14ac:dyDescent="0.3"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8:28" x14ac:dyDescent="0.3"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8:28" x14ac:dyDescent="0.3"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8:28" x14ac:dyDescent="0.3"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8:28" x14ac:dyDescent="0.3"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8:28" x14ac:dyDescent="0.3"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8:28" x14ac:dyDescent="0.3"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8:28" x14ac:dyDescent="0.3"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8:28" x14ac:dyDescent="0.3"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8:28" x14ac:dyDescent="0.3"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8:28" x14ac:dyDescent="0.3"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8:28" x14ac:dyDescent="0.3"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8:28" x14ac:dyDescent="0.3"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8:28" x14ac:dyDescent="0.3"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8:28" x14ac:dyDescent="0.3"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8:28" x14ac:dyDescent="0.3"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8:28" x14ac:dyDescent="0.3"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8:28" x14ac:dyDescent="0.3"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8:28" x14ac:dyDescent="0.3"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8:28" x14ac:dyDescent="0.3"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8:28" x14ac:dyDescent="0.3"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8:28" x14ac:dyDescent="0.3"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8:28" x14ac:dyDescent="0.3"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8:28" x14ac:dyDescent="0.3"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8:28" x14ac:dyDescent="0.3"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8:28" x14ac:dyDescent="0.3"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8:28" x14ac:dyDescent="0.3"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8:28" x14ac:dyDescent="0.3"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8:28" x14ac:dyDescent="0.3"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8:28" x14ac:dyDescent="0.3"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8:28" x14ac:dyDescent="0.3"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8:28" x14ac:dyDescent="0.3"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8:28" x14ac:dyDescent="0.3"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8:28" x14ac:dyDescent="0.3"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8:28" x14ac:dyDescent="0.3"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8:28" x14ac:dyDescent="0.3"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8:28" x14ac:dyDescent="0.3"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8:28" x14ac:dyDescent="0.3"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8:28" x14ac:dyDescent="0.3"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8:28" x14ac:dyDescent="0.3"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8:28" x14ac:dyDescent="0.3"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8:28" x14ac:dyDescent="0.3"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8:28" x14ac:dyDescent="0.3"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8:28" x14ac:dyDescent="0.3"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8:28" x14ac:dyDescent="0.3"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8:28" x14ac:dyDescent="0.3"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8:28" x14ac:dyDescent="0.3"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8:28" x14ac:dyDescent="0.3"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8:28" x14ac:dyDescent="0.3"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8:28" x14ac:dyDescent="0.3"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8:28" x14ac:dyDescent="0.3"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8:28" x14ac:dyDescent="0.3"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8:28" x14ac:dyDescent="0.3"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8:28" x14ac:dyDescent="0.3"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8:28" x14ac:dyDescent="0.3"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8:28" x14ac:dyDescent="0.3"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8:28" x14ac:dyDescent="0.3"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8:28" x14ac:dyDescent="0.3"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8:28" x14ac:dyDescent="0.3"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8:28" x14ac:dyDescent="0.3"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8:28" x14ac:dyDescent="0.3"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8:28" x14ac:dyDescent="0.3"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8:28" x14ac:dyDescent="0.3"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8:28" x14ac:dyDescent="0.3"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8:28" x14ac:dyDescent="0.3"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8:28" x14ac:dyDescent="0.3"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8:28" x14ac:dyDescent="0.3"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8:28" x14ac:dyDescent="0.3"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8:28" x14ac:dyDescent="0.3"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8:28" x14ac:dyDescent="0.3"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8:28" x14ac:dyDescent="0.3"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8:28" x14ac:dyDescent="0.3"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8:28" x14ac:dyDescent="0.3"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8:28" x14ac:dyDescent="0.3"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8:28" x14ac:dyDescent="0.3"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8:28" x14ac:dyDescent="0.3"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8:28" x14ac:dyDescent="0.3"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8:28" x14ac:dyDescent="0.3"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8:28" x14ac:dyDescent="0.3"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8:28" x14ac:dyDescent="0.3"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8:28" x14ac:dyDescent="0.3"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8:28" x14ac:dyDescent="0.3"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8:28" x14ac:dyDescent="0.3"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8:28" x14ac:dyDescent="0.3"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8:28" x14ac:dyDescent="0.3"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8:28" x14ac:dyDescent="0.3"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8:28" x14ac:dyDescent="0.3"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8:28" x14ac:dyDescent="0.3"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8:28" x14ac:dyDescent="0.3"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8:28" x14ac:dyDescent="0.3"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8:28" x14ac:dyDescent="0.3"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8:28" x14ac:dyDescent="0.3"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8:28" x14ac:dyDescent="0.3"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8:28" x14ac:dyDescent="0.3"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8:28" x14ac:dyDescent="0.3"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8:28" x14ac:dyDescent="0.3"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8:28" x14ac:dyDescent="0.3"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8:28" x14ac:dyDescent="0.3"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8:28" x14ac:dyDescent="0.3"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8:28" x14ac:dyDescent="0.3"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8:28" x14ac:dyDescent="0.3"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8:28" x14ac:dyDescent="0.3"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8:28" x14ac:dyDescent="0.3"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8:28" x14ac:dyDescent="0.3"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8:28" x14ac:dyDescent="0.3"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8:28" x14ac:dyDescent="0.3"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8:28" x14ac:dyDescent="0.3"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8:28" x14ac:dyDescent="0.3"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8:28" x14ac:dyDescent="0.3"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8:28" x14ac:dyDescent="0.3"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8:28" x14ac:dyDescent="0.3"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8:28" x14ac:dyDescent="0.3"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8:28" x14ac:dyDescent="0.3"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8:28" x14ac:dyDescent="0.3"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8:28" x14ac:dyDescent="0.3"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8:28" x14ac:dyDescent="0.3"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8:28" x14ac:dyDescent="0.3"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8:28" x14ac:dyDescent="0.3"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8:28" x14ac:dyDescent="0.3"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8:28" x14ac:dyDescent="0.3"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8:28" x14ac:dyDescent="0.3"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8:28" x14ac:dyDescent="0.3"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8:28" x14ac:dyDescent="0.3"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8:28" x14ac:dyDescent="0.3"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8:28" x14ac:dyDescent="0.3"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</sheetData>
  <mergeCells count="12">
    <mergeCell ref="A48:O48"/>
    <mergeCell ref="A49:O49"/>
    <mergeCell ref="A50:O50"/>
    <mergeCell ref="A11:O11"/>
    <mergeCell ref="A12:O12"/>
    <mergeCell ref="A13:O13"/>
    <mergeCell ref="A24:O24"/>
    <mergeCell ref="A25:O25"/>
    <mergeCell ref="A26:O26"/>
    <mergeCell ref="A37:O37"/>
    <mergeCell ref="A38:O38"/>
    <mergeCell ref="A39:O39"/>
  </mergeCells>
  <pageMargins left="0.7" right="0.7" top="0.75" bottom="0.75" header="0.3" footer="0.3"/>
  <pageSetup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7"/>
  <sheetViews>
    <sheetView workbookViewId="0">
      <selection activeCell="A2" sqref="A2:A18"/>
    </sheetView>
  </sheetViews>
  <sheetFormatPr defaultRowHeight="14.4" x14ac:dyDescent="0.3"/>
  <cols>
    <col min="1" max="1" width="21.109375" style="49" customWidth="1"/>
  </cols>
  <sheetData>
    <row r="3" spans="1:1" x14ac:dyDescent="0.3">
      <c r="A3" s="50" t="s">
        <v>118</v>
      </c>
    </row>
    <row r="4" spans="1:1" x14ac:dyDescent="0.3">
      <c r="A4" s="51" t="s">
        <v>119</v>
      </c>
    </row>
    <row r="5" spans="1:1" x14ac:dyDescent="0.3">
      <c r="A5" s="52">
        <v>2015</v>
      </c>
    </row>
    <row r="7" spans="1:1" x14ac:dyDescent="0.3">
      <c r="A7" s="50" t="s">
        <v>120</v>
      </c>
    </row>
    <row r="8" spans="1:1" x14ac:dyDescent="0.3">
      <c r="A8" s="51" t="s">
        <v>121</v>
      </c>
    </row>
    <row r="9" spans="1:1" x14ac:dyDescent="0.3">
      <c r="A9" s="52">
        <v>2015</v>
      </c>
    </row>
    <row r="11" spans="1:1" x14ac:dyDescent="0.3">
      <c r="A11" s="50" t="s">
        <v>122</v>
      </c>
    </row>
    <row r="12" spans="1:1" x14ac:dyDescent="0.3">
      <c r="A12" s="51" t="s">
        <v>123</v>
      </c>
    </row>
    <row r="13" spans="1:1" x14ac:dyDescent="0.3">
      <c r="A13" s="52">
        <v>2015</v>
      </c>
    </row>
    <row r="15" spans="1:1" x14ac:dyDescent="0.3">
      <c r="A15" s="50" t="s">
        <v>124</v>
      </c>
    </row>
    <row r="16" spans="1:1" x14ac:dyDescent="0.3">
      <c r="A16" s="51" t="s">
        <v>125</v>
      </c>
    </row>
    <row r="17" spans="1:1" x14ac:dyDescent="0.3">
      <c r="A17" s="52">
        <v>2015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2015 Season</vt:lpstr>
      <vt:lpstr>Spring</vt:lpstr>
      <vt:lpstr>Fall</vt:lpstr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Maloney</dc:creator>
  <cp:lastModifiedBy>Paul Triska</cp:lastModifiedBy>
  <cp:lastPrinted>2015-10-30T15:48:24Z</cp:lastPrinted>
  <dcterms:created xsi:type="dcterms:W3CDTF">2015-10-25T15:06:40Z</dcterms:created>
  <dcterms:modified xsi:type="dcterms:W3CDTF">2015-12-13T23:57:35Z</dcterms:modified>
</cp:coreProperties>
</file>